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indows.old\Users\Бочков В.И\Documents\расчеты по  пл услуги\2025 Расчет платных с 01.01.2025 приках 1042\"/>
    </mc:Choice>
  </mc:AlternateContent>
  <bookViews>
    <workbookView xWindow="0" yWindow="0" windowWidth="17715" windowHeight="12540" activeTab="6"/>
  </bookViews>
  <sheets>
    <sheet name="ФОТ осн перс" sheetId="1" r:id="rId1"/>
    <sheet name="мат запасы" sheetId="2" r:id="rId2"/>
    <sheet name="амортиз" sheetId="3" r:id="rId3"/>
    <sheet name="накладные " sheetId="4" r:id="rId4"/>
    <sheet name="параклиника" sheetId="6" r:id="rId5"/>
    <sheet name="абборт" sheetId="7" r:id="rId6"/>
    <sheet name="Рсчет плат" sheetId="5" r:id="rId7"/>
  </sheets>
  <definedNames>
    <definedName name="_xlnm._FilterDatabase" localSheetId="6" hidden="1">'Рсчет плат'!$A$9:$D$415</definedName>
    <definedName name="_xlnm.Print_Titles" localSheetId="6">'Рсчет плат'!$10:$10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5" i="5" l="1"/>
  <c r="D681" i="5" l="1"/>
  <c r="F309" i="6" l="1"/>
  <c r="E309" i="6"/>
  <c r="H309" i="6" l="1"/>
  <c r="E301" i="6" l="1"/>
  <c r="E299" i="6"/>
  <c r="E300" i="6"/>
  <c r="E298" i="6"/>
  <c r="E273" i="6"/>
  <c r="E248" i="6"/>
  <c r="E247" i="6"/>
  <c r="E234" i="6"/>
  <c r="E224" i="6"/>
  <c r="E225" i="6"/>
  <c r="E226" i="6"/>
  <c r="E227" i="6"/>
  <c r="E215" i="6"/>
  <c r="E216" i="6"/>
  <c r="E217" i="6"/>
  <c r="E218" i="6"/>
  <c r="E219" i="6"/>
  <c r="E220" i="6"/>
  <c r="E221" i="6"/>
  <c r="E222" i="6"/>
  <c r="E223" i="6"/>
  <c r="E210" i="6"/>
  <c r="E211" i="6"/>
  <c r="E212" i="6"/>
  <c r="E213" i="6"/>
  <c r="E214" i="6"/>
  <c r="E204" i="6"/>
  <c r="E205" i="6"/>
  <c r="E206" i="6"/>
  <c r="E207" i="6"/>
  <c r="E208" i="6"/>
  <c r="E209" i="6"/>
  <c r="E203" i="6"/>
  <c r="E202" i="6"/>
  <c r="E201" i="6"/>
  <c r="E199" i="6"/>
  <c r="E198" i="6"/>
  <c r="E191" i="6"/>
  <c r="E192" i="6"/>
  <c r="E190" i="6"/>
  <c r="E189" i="6"/>
  <c r="E188" i="6"/>
  <c r="E186" i="6"/>
  <c r="E185" i="6"/>
  <c r="E181" i="6"/>
  <c r="E180" i="6"/>
  <c r="E179" i="6"/>
  <c r="E172" i="6"/>
  <c r="E168" i="6"/>
  <c r="E167" i="6"/>
  <c r="E166" i="6"/>
  <c r="E165" i="6"/>
  <c r="E157" i="6"/>
  <c r="E158" i="6"/>
  <c r="E156" i="6"/>
  <c r="E155" i="6"/>
  <c r="E154" i="6"/>
  <c r="E152" i="6"/>
  <c r="E153" i="6"/>
  <c r="E151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9" i="6"/>
  <c r="E160" i="6"/>
  <c r="E161" i="6"/>
  <c r="E162" i="6"/>
  <c r="E163" i="6"/>
  <c r="E164" i="6"/>
  <c r="E169" i="6"/>
  <c r="E170" i="6"/>
  <c r="E171" i="6"/>
  <c r="E173" i="6"/>
  <c r="E174" i="6"/>
  <c r="E175" i="6"/>
  <c r="E176" i="6"/>
  <c r="E177" i="6"/>
  <c r="E178" i="6"/>
  <c r="E182" i="6"/>
  <c r="E183" i="6"/>
  <c r="E184" i="6"/>
  <c r="E187" i="6"/>
  <c r="E193" i="6"/>
  <c r="E194" i="6"/>
  <c r="E195" i="6"/>
  <c r="E196" i="6"/>
  <c r="E197" i="6"/>
  <c r="E200" i="6"/>
  <c r="E228" i="6"/>
  <c r="E229" i="6"/>
  <c r="E230" i="6"/>
  <c r="E231" i="6"/>
  <c r="E232" i="6"/>
  <c r="E233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9" i="6"/>
  <c r="E250" i="6"/>
  <c r="E251" i="6"/>
  <c r="E252" i="6"/>
  <c r="E253" i="6"/>
  <c r="E114" i="6"/>
  <c r="H92" i="6" l="1"/>
  <c r="E98" i="6"/>
  <c r="E99" i="6"/>
  <c r="E27" i="6"/>
  <c r="E5" i="6"/>
  <c r="E28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4" i="6"/>
  <c r="I92" i="6"/>
  <c r="I297" i="6"/>
  <c r="I302" i="6"/>
  <c r="J92" i="6" l="1"/>
  <c r="J297" i="6"/>
  <c r="J302" i="6"/>
  <c r="C27" i="7"/>
  <c r="B13" i="7"/>
  <c r="B12" i="7"/>
  <c r="B11" i="7"/>
  <c r="E112" i="6" l="1"/>
  <c r="E109" i="6"/>
  <c r="E108" i="6"/>
  <c r="E110" i="6"/>
  <c r="E111" i="6"/>
  <c r="E107" i="6"/>
  <c r="E106" i="6"/>
  <c r="B20" i="7" l="1"/>
  <c r="B19" i="7"/>
  <c r="B18" i="7"/>
  <c r="B17" i="7"/>
  <c r="B16" i="7"/>
  <c r="B15" i="7"/>
  <c r="B14" i="7"/>
  <c r="B10" i="7"/>
  <c r="B9" i="7"/>
  <c r="B8" i="7"/>
  <c r="B7" i="7"/>
  <c r="B6" i="7"/>
  <c r="B5" i="7"/>
  <c r="H19" i="1"/>
  <c r="G19" i="1"/>
  <c r="E19" i="1"/>
  <c r="D19" i="1"/>
  <c r="E18" i="1"/>
  <c r="D18" i="1"/>
  <c r="G18" i="1" s="1"/>
  <c r="E10" i="1"/>
  <c r="D10" i="1"/>
  <c r="G10" i="1" s="1"/>
  <c r="H297" i="6"/>
  <c r="H302" i="6"/>
  <c r="H29" i="6" l="1"/>
  <c r="H18" i="1"/>
  <c r="I29" i="6" l="1"/>
  <c r="J29" i="6"/>
  <c r="F99" i="6"/>
  <c r="F98" i="6"/>
  <c r="G80" i="3"/>
  <c r="E82" i="3"/>
  <c r="G82" i="3" s="1"/>
  <c r="E83" i="3"/>
  <c r="G83" i="3" s="1"/>
  <c r="E162" i="3"/>
  <c r="G162" i="3" s="1"/>
  <c r="E161" i="3"/>
  <c r="G161" i="3" s="1"/>
  <c r="E160" i="3"/>
  <c r="G160" i="3" s="1"/>
  <c r="E159" i="3"/>
  <c r="G159" i="3" s="1"/>
  <c r="E158" i="3"/>
  <c r="G158" i="3" s="1"/>
  <c r="E157" i="3"/>
  <c r="G157" i="3" s="1"/>
  <c r="E156" i="3"/>
  <c r="G156" i="3" s="1"/>
  <c r="E155" i="3"/>
  <c r="G155" i="3" s="1"/>
  <c r="E154" i="3"/>
  <c r="G154" i="3" s="1"/>
  <c r="E153" i="3"/>
  <c r="G153" i="3" s="1"/>
  <c r="E152" i="3"/>
  <c r="G152" i="3" s="1"/>
  <c r="E151" i="3"/>
  <c r="G151" i="3" s="1"/>
  <c r="E150" i="3"/>
  <c r="G150" i="3" s="1"/>
  <c r="E149" i="3"/>
  <c r="G149" i="3" s="1"/>
  <c r="E148" i="3"/>
  <c r="G148" i="3" s="1"/>
  <c r="E147" i="3"/>
  <c r="G147" i="3" s="1"/>
  <c r="E144" i="3"/>
  <c r="G144" i="3" s="1"/>
  <c r="E143" i="3"/>
  <c r="G143" i="3" s="1"/>
  <c r="E142" i="3"/>
  <c r="G142" i="3" s="1"/>
  <c r="E141" i="3"/>
  <c r="G141" i="3" s="1"/>
  <c r="E140" i="3"/>
  <c r="G140" i="3" s="1"/>
  <c r="E139" i="3"/>
  <c r="E138" i="3"/>
  <c r="G138" i="3" s="1"/>
  <c r="E137" i="3"/>
  <c r="G137" i="3" s="1"/>
  <c r="E136" i="3"/>
  <c r="G136" i="3" s="1"/>
  <c r="E135" i="3"/>
  <c r="G135" i="3" s="1"/>
  <c r="E134" i="3"/>
  <c r="G134" i="3" s="1"/>
  <c r="E133" i="3"/>
  <c r="E132" i="3"/>
  <c r="G132" i="3" s="1"/>
  <c r="E129" i="3"/>
  <c r="G129" i="3" s="1"/>
  <c r="E128" i="3"/>
  <c r="G128" i="3" s="1"/>
  <c r="E127" i="3"/>
  <c r="G127" i="3" s="1"/>
  <c r="E126" i="3"/>
  <c r="G126" i="3" s="1"/>
  <c r="E125" i="3"/>
  <c r="G125" i="3" s="1"/>
  <c r="E124" i="3"/>
  <c r="G124" i="3" s="1"/>
  <c r="E123" i="3"/>
  <c r="G123" i="3" s="1"/>
  <c r="E122" i="3"/>
  <c r="G122" i="3" s="1"/>
  <c r="E121" i="3"/>
  <c r="G121" i="3" s="1"/>
  <c r="E120" i="3"/>
  <c r="G120" i="3" s="1"/>
  <c r="E119" i="3"/>
  <c r="G119" i="3" s="1"/>
  <c r="E118" i="3"/>
  <c r="G118" i="3" s="1"/>
  <c r="E117" i="3"/>
  <c r="G117" i="3" s="1"/>
  <c r="E116" i="3"/>
  <c r="G116" i="3" s="1"/>
  <c r="E115" i="3"/>
  <c r="G115" i="3" s="1"/>
  <c r="E114" i="3"/>
  <c r="G114" i="3" s="1"/>
  <c r="E113" i="3"/>
  <c r="G113" i="3" s="1"/>
  <c r="E112" i="3"/>
  <c r="G112" i="3" s="1"/>
  <c r="E111" i="3"/>
  <c r="G111" i="3" s="1"/>
  <c r="E110" i="3"/>
  <c r="G110" i="3" s="1"/>
  <c r="E109" i="3"/>
  <c r="G109" i="3" s="1"/>
  <c r="E108" i="3"/>
  <c r="G108" i="3" s="1"/>
  <c r="E107" i="3"/>
  <c r="G107" i="3" s="1"/>
  <c r="E106" i="3"/>
  <c r="G106" i="3" s="1"/>
  <c r="E105" i="3"/>
  <c r="G105" i="3" s="1"/>
  <c r="E104" i="3"/>
  <c r="G104" i="3" s="1"/>
  <c r="E103" i="3"/>
  <c r="G103" i="3" s="1"/>
  <c r="E102" i="3"/>
  <c r="G102" i="3" s="1"/>
  <c r="E101" i="3"/>
  <c r="G101" i="3" s="1"/>
  <c r="E100" i="3"/>
  <c r="G100" i="3" s="1"/>
  <c r="E99" i="3"/>
  <c r="G99" i="3" s="1"/>
  <c r="E98" i="3"/>
  <c r="G98" i="3" s="1"/>
  <c r="E97" i="3"/>
  <c r="G97" i="3" s="1"/>
  <c r="E96" i="3"/>
  <c r="G96" i="3" s="1"/>
  <c r="E95" i="3"/>
  <c r="G95" i="3" s="1"/>
  <c r="E94" i="3"/>
  <c r="G94" i="3" s="1"/>
  <c r="E93" i="3"/>
  <c r="G93" i="3" s="1"/>
  <c r="E92" i="3"/>
  <c r="G92" i="3" s="1"/>
  <c r="E91" i="3"/>
  <c r="G91" i="3" s="1"/>
  <c r="E90" i="3"/>
  <c r="G90" i="3" s="1"/>
  <c r="E89" i="3"/>
  <c r="G89" i="3" s="1"/>
  <c r="E88" i="3"/>
  <c r="G88" i="3" s="1"/>
  <c r="E87" i="3"/>
  <c r="G87" i="3" s="1"/>
  <c r="E86" i="3"/>
  <c r="G86" i="3" s="1"/>
  <c r="E22" i="3"/>
  <c r="G22" i="3" s="1"/>
  <c r="E21" i="3"/>
  <c r="G21" i="3" s="1"/>
  <c r="E20" i="3"/>
  <c r="G20" i="3" s="1"/>
  <c r="E19" i="3"/>
  <c r="G19" i="3" s="1"/>
  <c r="E18" i="3"/>
  <c r="G18" i="3" s="1"/>
  <c r="E35" i="3"/>
  <c r="G35" i="3" s="1"/>
  <c r="E34" i="3"/>
  <c r="G34" i="3" s="1"/>
  <c r="E33" i="3"/>
  <c r="G33" i="3" s="1"/>
  <c r="E32" i="3"/>
  <c r="G32" i="3" s="1"/>
  <c r="E31" i="3"/>
  <c r="G31" i="3" s="1"/>
  <c r="E30" i="3"/>
  <c r="G30" i="3" s="1"/>
  <c r="E15" i="3"/>
  <c r="G15" i="3" s="1"/>
  <c r="E14" i="3"/>
  <c r="G14" i="3" s="1"/>
  <c r="E13" i="3"/>
  <c r="G13" i="3" s="1"/>
  <c r="E12" i="3"/>
  <c r="G12" i="3" s="1"/>
  <c r="E17" i="3"/>
  <c r="G17" i="3" s="1"/>
  <c r="E16" i="3"/>
  <c r="G16" i="3" s="1"/>
  <c r="E26" i="3"/>
  <c r="G26" i="3" s="1"/>
  <c r="E29" i="3"/>
  <c r="G29" i="3" s="1"/>
  <c r="E76" i="3"/>
  <c r="G76" i="3" s="1"/>
  <c r="E28" i="3"/>
  <c r="G28" i="3" s="1"/>
  <c r="E27" i="3"/>
  <c r="G27" i="3" s="1"/>
  <c r="E75" i="3"/>
  <c r="G75" i="3" s="1"/>
  <c r="E74" i="3"/>
  <c r="G74" i="3" s="1"/>
  <c r="E73" i="3"/>
  <c r="G73" i="3" s="1"/>
  <c r="G77" i="3" s="1"/>
  <c r="E71" i="3"/>
  <c r="G71" i="3" s="1"/>
  <c r="E11" i="3"/>
  <c r="G11" i="3" s="1"/>
  <c r="E10" i="3"/>
  <c r="G10" i="3" s="1"/>
  <c r="E9" i="3"/>
  <c r="G9" i="3" s="1"/>
  <c r="E43" i="3"/>
  <c r="G43" i="3" s="1"/>
  <c r="E42" i="3"/>
  <c r="G42" i="3" s="1"/>
  <c r="E68" i="3"/>
  <c r="G68" i="3" s="1"/>
  <c r="E79" i="3"/>
  <c r="G79" i="3" s="1"/>
  <c r="E67" i="3"/>
  <c r="G67" i="3" s="1"/>
  <c r="E66" i="3"/>
  <c r="G66" i="3" s="1"/>
  <c r="E65" i="3"/>
  <c r="G65" i="3" s="1"/>
  <c r="E64" i="3"/>
  <c r="G64" i="3" s="1"/>
  <c r="E63" i="3"/>
  <c r="G63" i="3" s="1"/>
  <c r="E62" i="3"/>
  <c r="G62" i="3" s="1"/>
  <c r="E61" i="3"/>
  <c r="G61" i="3" s="1"/>
  <c r="E60" i="3"/>
  <c r="G60" i="3" s="1"/>
  <c r="E59" i="3"/>
  <c r="G59" i="3" s="1"/>
  <c r="E58" i="3"/>
  <c r="G58" i="3" s="1"/>
  <c r="E57" i="3"/>
  <c r="G57" i="3" s="1"/>
  <c r="E56" i="3"/>
  <c r="G56" i="3" s="1"/>
  <c r="E55" i="3"/>
  <c r="G55" i="3" s="1"/>
  <c r="E54" i="3"/>
  <c r="G54" i="3" s="1"/>
  <c r="E53" i="3"/>
  <c r="G53" i="3" s="1"/>
  <c r="E52" i="3"/>
  <c r="G52" i="3" s="1"/>
  <c r="E51" i="3"/>
  <c r="G51" i="3" s="1"/>
  <c r="E50" i="3"/>
  <c r="G50" i="3" s="1"/>
  <c r="E49" i="3"/>
  <c r="G49" i="3" s="1"/>
  <c r="E48" i="3"/>
  <c r="G48" i="3" s="1"/>
  <c r="E47" i="3"/>
  <c r="G47" i="3" s="1"/>
  <c r="E46" i="3"/>
  <c r="G46" i="3" s="1"/>
  <c r="G69" i="3" s="1"/>
  <c r="E41" i="3"/>
  <c r="G41" i="3" s="1"/>
  <c r="E40" i="3"/>
  <c r="G40" i="3" s="1"/>
  <c r="E39" i="3"/>
  <c r="G39" i="3" s="1"/>
  <c r="E38" i="3"/>
  <c r="G38" i="3" s="1"/>
  <c r="E25" i="3"/>
  <c r="G25" i="3" s="1"/>
  <c r="E8" i="3"/>
  <c r="E7" i="3"/>
  <c r="G8" i="3"/>
  <c r="C7" i="4"/>
  <c r="G36" i="3" l="1"/>
  <c r="G44" i="3"/>
  <c r="G23" i="3"/>
  <c r="G84" i="3"/>
  <c r="G130" i="3"/>
  <c r="G163" i="3"/>
  <c r="G145" i="3"/>
  <c r="C5" i="4" l="1"/>
  <c r="E15" i="1" l="1"/>
  <c r="D15" i="1"/>
  <c r="E14" i="1"/>
  <c r="D14" i="1"/>
  <c r="E13" i="1"/>
  <c r="D13" i="1"/>
  <c r="E12" i="1"/>
  <c r="D12" i="1"/>
  <c r="E9" i="1"/>
  <c r="D9" i="1"/>
  <c r="G9" i="1" s="1"/>
  <c r="E8" i="1"/>
  <c r="D8" i="1"/>
  <c r="G8" i="1" s="1"/>
  <c r="E7" i="1"/>
  <c r="D7" i="1"/>
  <c r="G7" i="1" s="1"/>
  <c r="E6" i="1"/>
  <c r="D6" i="1"/>
  <c r="H13" i="1" l="1"/>
  <c r="G13" i="1"/>
  <c r="H14" i="1"/>
  <c r="G14" i="1"/>
  <c r="H15" i="1"/>
  <c r="G15" i="1"/>
  <c r="H12" i="1"/>
  <c r="G12" i="1"/>
  <c r="G11" i="1" s="1"/>
  <c r="H6" i="1"/>
  <c r="G6" i="1"/>
  <c r="F6" i="2"/>
  <c r="C9" i="4"/>
  <c r="F247" i="6" l="1"/>
  <c r="E103" i="6"/>
  <c r="F103" i="6" s="1"/>
  <c r="E101" i="6"/>
  <c r="F101" i="6" s="1"/>
  <c r="E97" i="6"/>
  <c r="F97" i="6" s="1"/>
  <c r="E95" i="6"/>
  <c r="F95" i="6" s="1"/>
  <c r="E93" i="6"/>
  <c r="F93" i="6" s="1"/>
  <c r="E104" i="6"/>
  <c r="F104" i="6" s="1"/>
  <c r="E102" i="6"/>
  <c r="F102" i="6" s="1"/>
  <c r="E100" i="6"/>
  <c r="F100" i="6" s="1"/>
  <c r="E96" i="6"/>
  <c r="F96" i="6" s="1"/>
  <c r="E94" i="6"/>
  <c r="F94" i="6" s="1"/>
  <c r="E296" i="6"/>
  <c r="E294" i="6"/>
  <c r="E292" i="6"/>
  <c r="E290" i="6"/>
  <c r="E288" i="6"/>
  <c r="E286" i="6"/>
  <c r="E284" i="6"/>
  <c r="E282" i="6"/>
  <c r="E280" i="6"/>
  <c r="E278" i="6"/>
  <c r="E276" i="6"/>
  <c r="E274" i="6"/>
  <c r="E272" i="6"/>
  <c r="E270" i="6"/>
  <c r="E268" i="6"/>
  <c r="E266" i="6"/>
  <c r="E264" i="6"/>
  <c r="E262" i="6"/>
  <c r="E260" i="6"/>
  <c r="E258" i="6"/>
  <c r="E256" i="6"/>
  <c r="F116" i="6"/>
  <c r="F120" i="6"/>
  <c r="F124" i="6"/>
  <c r="F128" i="6"/>
  <c r="F132" i="6"/>
  <c r="F136" i="6"/>
  <c r="F140" i="6"/>
  <c r="F144" i="6"/>
  <c r="F148" i="6"/>
  <c r="F152" i="6"/>
  <c r="F156" i="6"/>
  <c r="F160" i="6"/>
  <c r="F164" i="6"/>
  <c r="F168" i="6"/>
  <c r="F172" i="6"/>
  <c r="F176" i="6"/>
  <c r="F180" i="6"/>
  <c r="F184" i="6"/>
  <c r="F188" i="6"/>
  <c r="F192" i="6"/>
  <c r="F196" i="6"/>
  <c r="F200" i="6"/>
  <c r="F204" i="6"/>
  <c r="F208" i="6"/>
  <c r="F212" i="6"/>
  <c r="F216" i="6"/>
  <c r="F220" i="6"/>
  <c r="F224" i="6"/>
  <c r="F228" i="6"/>
  <c r="F232" i="6"/>
  <c r="F236" i="6"/>
  <c r="F240" i="6"/>
  <c r="F244" i="6"/>
  <c r="F249" i="6"/>
  <c r="F251" i="6"/>
  <c r="F253" i="6"/>
  <c r="E293" i="6"/>
  <c r="F293" i="6" s="1"/>
  <c r="E289" i="6"/>
  <c r="E285" i="6"/>
  <c r="F285" i="6" s="1"/>
  <c r="E281" i="6"/>
  <c r="E277" i="6"/>
  <c r="F277" i="6" s="1"/>
  <c r="E269" i="6"/>
  <c r="F269" i="6" s="1"/>
  <c r="E265" i="6"/>
  <c r="E261" i="6"/>
  <c r="F261" i="6" s="1"/>
  <c r="E257" i="6"/>
  <c r="F119" i="6"/>
  <c r="F123" i="6"/>
  <c r="F127" i="6"/>
  <c r="F135" i="6"/>
  <c r="F139" i="6"/>
  <c r="F143" i="6"/>
  <c r="F151" i="6"/>
  <c r="F155" i="6"/>
  <c r="F159" i="6"/>
  <c r="F167" i="6"/>
  <c r="F171" i="6"/>
  <c r="F175" i="6"/>
  <c r="F183" i="6"/>
  <c r="F187" i="6"/>
  <c r="F191" i="6"/>
  <c r="F199" i="6"/>
  <c r="F203" i="6"/>
  <c r="F207" i="6"/>
  <c r="F215" i="6"/>
  <c r="F219" i="6"/>
  <c r="F223" i="6"/>
  <c r="F231" i="6"/>
  <c r="F235" i="6"/>
  <c r="F239" i="6"/>
  <c r="F248" i="6"/>
  <c r="E295" i="6"/>
  <c r="F295" i="6" s="1"/>
  <c r="E291" i="6"/>
  <c r="F291" i="6" s="1"/>
  <c r="E287" i="6"/>
  <c r="F287" i="6" s="1"/>
  <c r="E283" i="6"/>
  <c r="F283" i="6" s="1"/>
  <c r="E279" i="6"/>
  <c r="F279" i="6" s="1"/>
  <c r="E275" i="6"/>
  <c r="F275" i="6" s="1"/>
  <c r="E271" i="6"/>
  <c r="F271" i="6" s="1"/>
  <c r="E267" i="6"/>
  <c r="F267" i="6" s="1"/>
  <c r="E263" i="6"/>
  <c r="F263" i="6" s="1"/>
  <c r="E259" i="6"/>
  <c r="F259" i="6" s="1"/>
  <c r="E255" i="6"/>
  <c r="F255" i="6" s="1"/>
  <c r="F117" i="6"/>
  <c r="F133" i="6"/>
  <c r="F149" i="6"/>
  <c r="F165" i="6"/>
  <c r="F181" i="6"/>
  <c r="F197" i="6"/>
  <c r="F213" i="6"/>
  <c r="F229" i="6"/>
  <c r="F245" i="6"/>
  <c r="F114" i="6"/>
  <c r="G5" i="1"/>
  <c r="G16" i="1" s="1"/>
  <c r="C10" i="4" s="1"/>
  <c r="C11" i="4" s="1"/>
  <c r="E308" i="6"/>
  <c r="F308" i="6" s="1"/>
  <c r="E306" i="6"/>
  <c r="F306" i="6" s="1"/>
  <c r="E304" i="6"/>
  <c r="F304" i="6" s="1"/>
  <c r="E302" i="6"/>
  <c r="F302" i="6" s="1"/>
  <c r="F300" i="6"/>
  <c r="F298" i="6"/>
  <c r="F296" i="6"/>
  <c r="F294" i="6"/>
  <c r="F292" i="6"/>
  <c r="F290" i="6"/>
  <c r="F288" i="6"/>
  <c r="F286" i="6"/>
  <c r="F284" i="6"/>
  <c r="F282" i="6"/>
  <c r="F280" i="6"/>
  <c r="F278" i="6"/>
  <c r="F276" i="6"/>
  <c r="F274" i="6"/>
  <c r="F272" i="6"/>
  <c r="F270" i="6"/>
  <c r="F268" i="6"/>
  <c r="F266" i="6"/>
  <c r="F264" i="6"/>
  <c r="F262" i="6"/>
  <c r="F260" i="6"/>
  <c r="F258" i="6"/>
  <c r="F256" i="6"/>
  <c r="F252" i="6"/>
  <c r="F250" i="6"/>
  <c r="F246" i="6"/>
  <c r="F242" i="6"/>
  <c r="F238" i="6"/>
  <c r="F234" i="6"/>
  <c r="F230" i="6"/>
  <c r="F226" i="6"/>
  <c r="F222" i="6"/>
  <c r="F218" i="6"/>
  <c r="F214" i="6"/>
  <c r="F210" i="6"/>
  <c r="F206" i="6"/>
  <c r="F202" i="6"/>
  <c r="F198" i="6"/>
  <c r="F194" i="6"/>
  <c r="F190" i="6"/>
  <c r="F186" i="6"/>
  <c r="F182" i="6"/>
  <c r="F178" i="6"/>
  <c r="F174" i="6"/>
  <c r="F170" i="6"/>
  <c r="F166" i="6"/>
  <c r="F162" i="6"/>
  <c r="F158" i="6"/>
  <c r="F154" i="6"/>
  <c r="F150" i="6"/>
  <c r="F146" i="6"/>
  <c r="F142" i="6"/>
  <c r="F138" i="6"/>
  <c r="F134" i="6"/>
  <c r="F130" i="6"/>
  <c r="F126" i="6"/>
  <c r="F122" i="6"/>
  <c r="F118" i="6"/>
  <c r="F112" i="6"/>
  <c r="F110" i="6"/>
  <c r="F108" i="6"/>
  <c r="F106" i="6"/>
  <c r="E307" i="6"/>
  <c r="F307" i="6" s="1"/>
  <c r="E305" i="6"/>
  <c r="F305" i="6" s="1"/>
  <c r="E303" i="6"/>
  <c r="F303" i="6" s="1"/>
  <c r="F301" i="6"/>
  <c r="H301" i="6" s="1"/>
  <c r="F299" i="6"/>
  <c r="F289" i="6"/>
  <c r="F281" i="6"/>
  <c r="F273" i="6"/>
  <c r="F265" i="6"/>
  <c r="F257" i="6"/>
  <c r="F243" i="6"/>
  <c r="F241" i="6"/>
  <c r="F237" i="6"/>
  <c r="F233" i="6"/>
  <c r="F227" i="6"/>
  <c r="F225" i="6"/>
  <c r="F221" i="6"/>
  <c r="F217" i="6"/>
  <c r="F211" i="6"/>
  <c r="F209" i="6"/>
  <c r="F205" i="6"/>
  <c r="F201" i="6"/>
  <c r="F195" i="6"/>
  <c r="F193" i="6"/>
  <c r="F189" i="6"/>
  <c r="F185" i="6"/>
  <c r="F179" i="6"/>
  <c r="F177" i="6"/>
  <c r="F173" i="6"/>
  <c r="F169" i="6"/>
  <c r="F163" i="6"/>
  <c r="F161" i="6"/>
  <c r="F157" i="6"/>
  <c r="F153" i="6"/>
  <c r="F147" i="6"/>
  <c r="F145" i="6"/>
  <c r="F141" i="6"/>
  <c r="F137" i="6"/>
  <c r="F131" i="6"/>
  <c r="F129" i="6"/>
  <c r="F125" i="6"/>
  <c r="F121" i="6"/>
  <c r="F115" i="6"/>
  <c r="F111" i="6"/>
  <c r="F109" i="6"/>
  <c r="F107" i="6"/>
  <c r="E90" i="6"/>
  <c r="F90" i="6" s="1"/>
  <c r="E88" i="6"/>
  <c r="F88" i="6" s="1"/>
  <c r="E86" i="6"/>
  <c r="F86" i="6" s="1"/>
  <c r="E84" i="6"/>
  <c r="F84" i="6" s="1"/>
  <c r="E82" i="6"/>
  <c r="F82" i="6" s="1"/>
  <c r="E80" i="6"/>
  <c r="F80" i="6" s="1"/>
  <c r="E78" i="6"/>
  <c r="F78" i="6" s="1"/>
  <c r="E76" i="6"/>
  <c r="F76" i="6" s="1"/>
  <c r="E74" i="6"/>
  <c r="F74" i="6" s="1"/>
  <c r="E72" i="6"/>
  <c r="F72" i="6" s="1"/>
  <c r="E70" i="6"/>
  <c r="F70" i="6" s="1"/>
  <c r="E68" i="6"/>
  <c r="F68" i="6" s="1"/>
  <c r="E66" i="6"/>
  <c r="F66" i="6" s="1"/>
  <c r="E64" i="6"/>
  <c r="F64" i="6" s="1"/>
  <c r="E62" i="6"/>
  <c r="F62" i="6" s="1"/>
  <c r="E60" i="6"/>
  <c r="F60" i="6" s="1"/>
  <c r="E58" i="6"/>
  <c r="F58" i="6" s="1"/>
  <c r="E56" i="6"/>
  <c r="F56" i="6" s="1"/>
  <c r="E54" i="6"/>
  <c r="F54" i="6" s="1"/>
  <c r="E52" i="6"/>
  <c r="F52" i="6" s="1"/>
  <c r="E50" i="6"/>
  <c r="F50" i="6" s="1"/>
  <c r="E48" i="6"/>
  <c r="F48" i="6" s="1"/>
  <c r="E46" i="6"/>
  <c r="F46" i="6" s="1"/>
  <c r="E44" i="6"/>
  <c r="F44" i="6" s="1"/>
  <c r="E42" i="6"/>
  <c r="F42" i="6" s="1"/>
  <c r="E40" i="6"/>
  <c r="F40" i="6" s="1"/>
  <c r="E38" i="6"/>
  <c r="F38" i="6" s="1"/>
  <c r="E36" i="6"/>
  <c r="F36" i="6" s="1"/>
  <c r="E34" i="6"/>
  <c r="F34" i="6" s="1"/>
  <c r="E32" i="6"/>
  <c r="F32" i="6" s="1"/>
  <c r="E30" i="6"/>
  <c r="F30" i="6" s="1"/>
  <c r="F6" i="6"/>
  <c r="F8" i="6"/>
  <c r="F10" i="6"/>
  <c r="F12" i="6"/>
  <c r="F14" i="6"/>
  <c r="F16" i="6"/>
  <c r="F18" i="6"/>
  <c r="F20" i="6"/>
  <c r="F22" i="6"/>
  <c r="F24" i="6"/>
  <c r="F26" i="6"/>
  <c r="F28" i="6"/>
  <c r="E91" i="6"/>
  <c r="F91" i="6" s="1"/>
  <c r="E89" i="6"/>
  <c r="F89" i="6" s="1"/>
  <c r="E87" i="6"/>
  <c r="F87" i="6" s="1"/>
  <c r="E85" i="6"/>
  <c r="F85" i="6" s="1"/>
  <c r="E83" i="6"/>
  <c r="F83" i="6" s="1"/>
  <c r="E81" i="6"/>
  <c r="F81" i="6" s="1"/>
  <c r="E79" i="6"/>
  <c r="F79" i="6" s="1"/>
  <c r="E77" i="6"/>
  <c r="F77" i="6" s="1"/>
  <c r="E75" i="6"/>
  <c r="F75" i="6" s="1"/>
  <c r="E73" i="6"/>
  <c r="F73" i="6" s="1"/>
  <c r="E71" i="6"/>
  <c r="F71" i="6" s="1"/>
  <c r="E69" i="6"/>
  <c r="F69" i="6" s="1"/>
  <c r="E67" i="6"/>
  <c r="F67" i="6" s="1"/>
  <c r="E65" i="6"/>
  <c r="F65" i="6" s="1"/>
  <c r="E63" i="6"/>
  <c r="F63" i="6" s="1"/>
  <c r="E61" i="6"/>
  <c r="F61" i="6" s="1"/>
  <c r="E59" i="6"/>
  <c r="F59" i="6" s="1"/>
  <c r="E57" i="6"/>
  <c r="F57" i="6" s="1"/>
  <c r="E55" i="6"/>
  <c r="F55" i="6" s="1"/>
  <c r="E53" i="6"/>
  <c r="F53" i="6" s="1"/>
  <c r="E51" i="6"/>
  <c r="F51" i="6" s="1"/>
  <c r="E49" i="6"/>
  <c r="F49" i="6" s="1"/>
  <c r="E47" i="6"/>
  <c r="F47" i="6" s="1"/>
  <c r="E45" i="6"/>
  <c r="F45" i="6" s="1"/>
  <c r="E43" i="6"/>
  <c r="F43" i="6" s="1"/>
  <c r="E41" i="6"/>
  <c r="F41" i="6" s="1"/>
  <c r="E39" i="6"/>
  <c r="F39" i="6" s="1"/>
  <c r="E37" i="6"/>
  <c r="F37" i="6" s="1"/>
  <c r="E35" i="6"/>
  <c r="F35" i="6" s="1"/>
  <c r="E33" i="6"/>
  <c r="F33" i="6" s="1"/>
  <c r="E31" i="6"/>
  <c r="F31" i="6" s="1"/>
  <c r="F5" i="6"/>
  <c r="F7" i="6"/>
  <c r="F9" i="6"/>
  <c r="F11" i="6"/>
  <c r="F13" i="6"/>
  <c r="F15" i="6"/>
  <c r="F17" i="6"/>
  <c r="F19" i="6"/>
  <c r="F21" i="6"/>
  <c r="F23" i="6"/>
  <c r="F25" i="6"/>
  <c r="F27" i="6"/>
  <c r="F4" i="6"/>
  <c r="H201" i="6" l="1"/>
  <c r="H157" i="6"/>
  <c r="H135" i="6"/>
  <c r="H119" i="6"/>
  <c r="H136" i="6"/>
  <c r="H15" i="6"/>
  <c r="H196" i="6" l="1"/>
  <c r="H250" i="6"/>
  <c r="H200" i="6"/>
  <c r="H233" i="6"/>
  <c r="H249" i="6"/>
  <c r="H122" i="6"/>
  <c r="H299" i="6"/>
  <c r="H117" i="6"/>
  <c r="H121" i="6"/>
  <c r="H125" i="6"/>
  <c r="H251" i="6"/>
  <c r="H300" i="6"/>
  <c r="H19" i="6"/>
  <c r="H4" i="6"/>
  <c r="H27" i="6"/>
  <c r="H25" i="6"/>
  <c r="H21" i="6"/>
  <c r="H17" i="6"/>
  <c r="H13" i="6"/>
  <c r="H8" i="6"/>
  <c r="H28" i="6"/>
  <c r="H23" i="6"/>
  <c r="H11" i="6"/>
  <c r="H6" i="6"/>
  <c r="H30" i="6"/>
  <c r="H36" i="6"/>
  <c r="H44" i="6"/>
  <c r="H52" i="6"/>
  <c r="H60" i="6"/>
  <c r="H68" i="6"/>
  <c r="H76" i="6"/>
  <c r="H84" i="6"/>
  <c r="H96" i="6"/>
  <c r="H34" i="6"/>
  <c r="H42" i="6"/>
  <c r="H50" i="6"/>
  <c r="H58" i="6"/>
  <c r="H66" i="6"/>
  <c r="H74" i="6"/>
  <c r="H82" i="6"/>
  <c r="H90" i="6"/>
  <c r="H98" i="6"/>
  <c r="H104" i="6"/>
  <c r="H31" i="6"/>
  <c r="H35" i="6"/>
  <c r="H39" i="6"/>
  <c r="H43" i="6"/>
  <c r="H47" i="6"/>
  <c r="H51" i="6"/>
  <c r="H55" i="6"/>
  <c r="H59" i="6"/>
  <c r="H63" i="6"/>
  <c r="H67" i="6"/>
  <c r="H71" i="6"/>
  <c r="H75" i="6"/>
  <c r="H79" i="6"/>
  <c r="H83" i="6"/>
  <c r="H87" i="6"/>
  <c r="H91" i="6"/>
  <c r="H95" i="6"/>
  <c r="H99" i="6"/>
  <c r="H103" i="6"/>
  <c r="H247" i="6"/>
  <c r="I306" i="6"/>
  <c r="H306" i="6"/>
  <c r="I264" i="6"/>
  <c r="H264" i="6"/>
  <c r="I266" i="6"/>
  <c r="H266" i="6"/>
  <c r="I268" i="6"/>
  <c r="H268" i="6"/>
  <c r="I272" i="6"/>
  <c r="H272" i="6"/>
  <c r="I274" i="6"/>
  <c r="H274" i="6"/>
  <c r="I276" i="6"/>
  <c r="H276" i="6"/>
  <c r="I278" i="6"/>
  <c r="H278" i="6"/>
  <c r="I280" i="6"/>
  <c r="H280" i="6"/>
  <c r="I282" i="6"/>
  <c r="H282" i="6"/>
  <c r="I284" i="6"/>
  <c r="H284" i="6"/>
  <c r="I286" i="6"/>
  <c r="H286" i="6"/>
  <c r="I288" i="6"/>
  <c r="H288" i="6"/>
  <c r="I290" i="6"/>
  <c r="H290" i="6"/>
  <c r="I292" i="6"/>
  <c r="H292" i="6"/>
  <c r="I294" i="6"/>
  <c r="H294" i="6"/>
  <c r="I296" i="6"/>
  <c r="H296" i="6"/>
  <c r="H26" i="6"/>
  <c r="H22" i="6"/>
  <c r="H18" i="6"/>
  <c r="H14" i="6"/>
  <c r="H10" i="6"/>
  <c r="H7" i="6"/>
  <c r="H24" i="6"/>
  <c r="H20" i="6"/>
  <c r="H16" i="6"/>
  <c r="H12" i="6"/>
  <c r="H9" i="6"/>
  <c r="H5" i="6"/>
  <c r="I32" i="6"/>
  <c r="H32" i="6"/>
  <c r="I40" i="6"/>
  <c r="H40" i="6"/>
  <c r="I48" i="6"/>
  <c r="H48" i="6"/>
  <c r="I56" i="6"/>
  <c r="H56" i="6"/>
  <c r="I64" i="6"/>
  <c r="H64" i="6"/>
  <c r="I72" i="6"/>
  <c r="H72" i="6"/>
  <c r="I80" i="6"/>
  <c r="H80" i="6"/>
  <c r="I88" i="6"/>
  <c r="H88" i="6"/>
  <c r="I100" i="6"/>
  <c r="H100" i="6"/>
  <c r="I38" i="6"/>
  <c r="H38" i="6"/>
  <c r="I46" i="6"/>
  <c r="H46" i="6"/>
  <c r="I54" i="6"/>
  <c r="H54" i="6"/>
  <c r="I62" i="6"/>
  <c r="H62" i="6"/>
  <c r="I70" i="6"/>
  <c r="H70" i="6"/>
  <c r="I78" i="6"/>
  <c r="H78" i="6"/>
  <c r="I86" i="6"/>
  <c r="H86" i="6"/>
  <c r="I94" i="6"/>
  <c r="H94" i="6"/>
  <c r="I102" i="6"/>
  <c r="H102" i="6"/>
  <c r="I33" i="6"/>
  <c r="H33" i="6"/>
  <c r="I37" i="6"/>
  <c r="H37" i="6"/>
  <c r="I41" i="6"/>
  <c r="H41" i="6"/>
  <c r="I45" i="6"/>
  <c r="H45" i="6"/>
  <c r="I49" i="6"/>
  <c r="H49" i="6"/>
  <c r="I53" i="6"/>
  <c r="H53" i="6"/>
  <c r="I57" i="6"/>
  <c r="H57" i="6"/>
  <c r="I61" i="6"/>
  <c r="H61" i="6"/>
  <c r="I65" i="6"/>
  <c r="H65" i="6"/>
  <c r="I69" i="6"/>
  <c r="H69" i="6"/>
  <c r="I73" i="6"/>
  <c r="H73" i="6"/>
  <c r="I77" i="6"/>
  <c r="H77" i="6"/>
  <c r="I81" i="6"/>
  <c r="H81" i="6"/>
  <c r="I85" i="6"/>
  <c r="H85" i="6"/>
  <c r="I89" i="6"/>
  <c r="H89" i="6"/>
  <c r="I93" i="6"/>
  <c r="H93" i="6"/>
  <c r="I97" i="6"/>
  <c r="H97" i="6"/>
  <c r="I101" i="6"/>
  <c r="H101" i="6"/>
  <c r="J255" i="6"/>
  <c r="H255" i="6"/>
  <c r="I263" i="6"/>
  <c r="H263" i="6"/>
  <c r="I265" i="6"/>
  <c r="H265" i="6"/>
  <c r="I267" i="6"/>
  <c r="H267" i="6"/>
  <c r="I275" i="6"/>
  <c r="H275" i="6"/>
  <c r="I277" i="6"/>
  <c r="H277" i="6"/>
  <c r="I279" i="6"/>
  <c r="H279" i="6"/>
  <c r="I281" i="6"/>
  <c r="H281" i="6"/>
  <c r="I283" i="6"/>
  <c r="H283" i="6"/>
  <c r="I285" i="6"/>
  <c r="H285" i="6"/>
  <c r="I287" i="6"/>
  <c r="H287" i="6"/>
  <c r="I289" i="6"/>
  <c r="H289" i="6"/>
  <c r="I291" i="6"/>
  <c r="H291" i="6"/>
  <c r="I293" i="6"/>
  <c r="H293" i="6"/>
  <c r="I295" i="6"/>
  <c r="H295" i="6"/>
  <c r="J308" i="6"/>
  <c r="H308" i="6"/>
  <c r="I307" i="6"/>
  <c r="H307" i="6"/>
  <c r="I305" i="6"/>
  <c r="H305" i="6"/>
  <c r="J304" i="6"/>
  <c r="H304" i="6"/>
  <c r="J303" i="6"/>
  <c r="H303" i="6"/>
  <c r="I298" i="6"/>
  <c r="H298" i="6"/>
  <c r="J273" i="6"/>
  <c r="H273" i="6"/>
  <c r="J271" i="6"/>
  <c r="H271" i="6"/>
  <c r="J270" i="6"/>
  <c r="H270" i="6"/>
  <c r="I269" i="6"/>
  <c r="H269" i="6"/>
  <c r="I262" i="6"/>
  <c r="H262" i="6"/>
  <c r="J257" i="6"/>
  <c r="H257" i="6"/>
  <c r="J259" i="6"/>
  <c r="H259" i="6"/>
  <c r="J261" i="6"/>
  <c r="H261" i="6"/>
  <c r="I258" i="6"/>
  <c r="H258" i="6"/>
  <c r="I260" i="6"/>
  <c r="H260" i="6"/>
  <c r="I256" i="6"/>
  <c r="H256" i="6"/>
  <c r="J164" i="6"/>
  <c r="H164" i="6"/>
  <c r="J168" i="6"/>
  <c r="H168" i="6"/>
  <c r="J172" i="6"/>
  <c r="H172" i="6"/>
  <c r="J176" i="6"/>
  <c r="H176" i="6"/>
  <c r="J180" i="6"/>
  <c r="H180" i="6"/>
  <c r="J184" i="6"/>
  <c r="H184" i="6"/>
  <c r="J188" i="6"/>
  <c r="H188" i="6"/>
  <c r="J192" i="6"/>
  <c r="H192" i="6"/>
  <c r="J202" i="6"/>
  <c r="H202" i="6"/>
  <c r="J210" i="6"/>
  <c r="H210" i="6"/>
  <c r="J218" i="6"/>
  <c r="H218" i="6"/>
  <c r="J226" i="6"/>
  <c r="H226" i="6"/>
  <c r="J234" i="6"/>
  <c r="H234" i="6"/>
  <c r="I242" i="6"/>
  <c r="H242" i="6"/>
  <c r="J163" i="6"/>
  <c r="H163" i="6"/>
  <c r="J167" i="6"/>
  <c r="H167" i="6"/>
  <c r="J171" i="6"/>
  <c r="H171" i="6"/>
  <c r="J175" i="6"/>
  <c r="H175" i="6"/>
  <c r="J179" i="6"/>
  <c r="H179" i="6"/>
  <c r="J183" i="6"/>
  <c r="H183" i="6"/>
  <c r="J187" i="6"/>
  <c r="H187" i="6"/>
  <c r="J191" i="6"/>
  <c r="H191" i="6"/>
  <c r="J195" i="6"/>
  <c r="H195" i="6"/>
  <c r="J208" i="6"/>
  <c r="H208" i="6"/>
  <c r="J216" i="6"/>
  <c r="H216" i="6"/>
  <c r="J224" i="6"/>
  <c r="H224" i="6"/>
  <c r="J232" i="6"/>
  <c r="H232" i="6"/>
  <c r="J240" i="6"/>
  <c r="H240" i="6"/>
  <c r="J248" i="6"/>
  <c r="H248" i="6"/>
  <c r="J205" i="6"/>
  <c r="H205" i="6"/>
  <c r="J209" i="6"/>
  <c r="H209" i="6"/>
  <c r="J213" i="6"/>
  <c r="H213" i="6"/>
  <c r="J217" i="6"/>
  <c r="H217" i="6"/>
  <c r="J221" i="6"/>
  <c r="H221" i="6"/>
  <c r="J225" i="6"/>
  <c r="H225" i="6"/>
  <c r="J229" i="6"/>
  <c r="H229" i="6"/>
  <c r="J237" i="6"/>
  <c r="H237" i="6"/>
  <c r="J241" i="6"/>
  <c r="H241" i="6"/>
  <c r="J245" i="6"/>
  <c r="H245" i="6"/>
  <c r="J253" i="6"/>
  <c r="H253" i="6"/>
  <c r="I162" i="6"/>
  <c r="H162" i="6"/>
  <c r="I166" i="6"/>
  <c r="H166" i="6"/>
  <c r="I170" i="6"/>
  <c r="H170" i="6"/>
  <c r="I174" i="6"/>
  <c r="H174" i="6"/>
  <c r="I178" i="6"/>
  <c r="H178" i="6"/>
  <c r="I182" i="6"/>
  <c r="H182" i="6"/>
  <c r="I186" i="6"/>
  <c r="H186" i="6"/>
  <c r="I190" i="6"/>
  <c r="H190" i="6"/>
  <c r="I194" i="6"/>
  <c r="H194" i="6"/>
  <c r="I198" i="6"/>
  <c r="H198" i="6"/>
  <c r="I206" i="6"/>
  <c r="H206" i="6"/>
  <c r="I214" i="6"/>
  <c r="H214" i="6"/>
  <c r="I222" i="6"/>
  <c r="H222" i="6"/>
  <c r="I230" i="6"/>
  <c r="H230" i="6"/>
  <c r="I238" i="6"/>
  <c r="H238" i="6"/>
  <c r="I246" i="6"/>
  <c r="H246" i="6"/>
  <c r="I165" i="6"/>
  <c r="H165" i="6"/>
  <c r="I169" i="6"/>
  <c r="H169" i="6"/>
  <c r="I173" i="6"/>
  <c r="H173" i="6"/>
  <c r="I177" i="6"/>
  <c r="H177" i="6"/>
  <c r="I181" i="6"/>
  <c r="H181" i="6"/>
  <c r="I185" i="6"/>
  <c r="H185" i="6"/>
  <c r="I189" i="6"/>
  <c r="H189" i="6"/>
  <c r="I193" i="6"/>
  <c r="H193" i="6"/>
  <c r="I197" i="6"/>
  <c r="H197" i="6"/>
  <c r="I204" i="6"/>
  <c r="H204" i="6"/>
  <c r="I212" i="6"/>
  <c r="H212" i="6"/>
  <c r="I220" i="6"/>
  <c r="H220" i="6"/>
  <c r="I228" i="6"/>
  <c r="H228" i="6"/>
  <c r="I236" i="6"/>
  <c r="H236" i="6"/>
  <c r="I244" i="6"/>
  <c r="H244" i="6"/>
  <c r="I252" i="6"/>
  <c r="H252" i="6"/>
  <c r="I199" i="6"/>
  <c r="H199" i="6"/>
  <c r="I203" i="6"/>
  <c r="H203" i="6"/>
  <c r="I207" i="6"/>
  <c r="H207" i="6"/>
  <c r="I211" i="6"/>
  <c r="H211" i="6"/>
  <c r="I215" i="6"/>
  <c r="H215" i="6"/>
  <c r="I219" i="6"/>
  <c r="H219" i="6"/>
  <c r="I223" i="6"/>
  <c r="H223" i="6"/>
  <c r="I227" i="6"/>
  <c r="H227" i="6"/>
  <c r="I231" i="6"/>
  <c r="H231" i="6"/>
  <c r="I235" i="6"/>
  <c r="H235" i="6"/>
  <c r="I239" i="6"/>
  <c r="H239" i="6"/>
  <c r="I243" i="6"/>
  <c r="H243" i="6"/>
  <c r="I161" i="6"/>
  <c r="H161" i="6"/>
  <c r="J160" i="6"/>
  <c r="H160" i="6"/>
  <c r="J159" i="6"/>
  <c r="H159" i="6"/>
  <c r="H158" i="6"/>
  <c r="J156" i="6"/>
  <c r="H156" i="6"/>
  <c r="J155" i="6"/>
  <c r="H155" i="6"/>
  <c r="J154" i="6"/>
  <c r="H154" i="6"/>
  <c r="I153" i="6"/>
  <c r="H153" i="6"/>
  <c r="J152" i="6"/>
  <c r="H152" i="6"/>
  <c r="J151" i="6"/>
  <c r="H151" i="6"/>
  <c r="J146" i="6"/>
  <c r="H146" i="6"/>
  <c r="J150" i="6"/>
  <c r="H150" i="6"/>
  <c r="I149" i="6"/>
  <c r="H149" i="6"/>
  <c r="I148" i="6"/>
  <c r="H148" i="6"/>
  <c r="J147" i="6"/>
  <c r="H147" i="6"/>
  <c r="I145" i="6"/>
  <c r="H145" i="6"/>
  <c r="I144" i="6"/>
  <c r="H144" i="6"/>
  <c r="J143" i="6"/>
  <c r="H143" i="6"/>
  <c r="J118" i="6"/>
  <c r="H118" i="6"/>
  <c r="J126" i="6"/>
  <c r="H126" i="6"/>
  <c r="J130" i="6"/>
  <c r="H130" i="6"/>
  <c r="J134" i="6"/>
  <c r="H134" i="6"/>
  <c r="J138" i="6"/>
  <c r="H138" i="6"/>
  <c r="J142" i="6"/>
  <c r="H142" i="6"/>
  <c r="I129" i="6"/>
  <c r="H129" i="6"/>
  <c r="I133" i="6"/>
  <c r="H133" i="6"/>
  <c r="I137" i="6"/>
  <c r="H137" i="6"/>
  <c r="I141" i="6"/>
  <c r="H141" i="6"/>
  <c r="I116" i="6"/>
  <c r="H116" i="6"/>
  <c r="I120" i="6"/>
  <c r="H120" i="6"/>
  <c r="I124" i="6"/>
  <c r="H124" i="6"/>
  <c r="I128" i="6"/>
  <c r="H128" i="6"/>
  <c r="I132" i="6"/>
  <c r="H132" i="6"/>
  <c r="I140" i="6"/>
  <c r="H140" i="6"/>
  <c r="I115" i="6"/>
  <c r="H115" i="6"/>
  <c r="I123" i="6"/>
  <c r="H123" i="6"/>
  <c r="I127" i="6"/>
  <c r="H127" i="6"/>
  <c r="I131" i="6"/>
  <c r="H131" i="6"/>
  <c r="I139" i="6"/>
  <c r="H139" i="6"/>
  <c r="I114" i="6"/>
  <c r="H114" i="6"/>
  <c r="I112" i="6"/>
  <c r="H112" i="6"/>
  <c r="J114" i="6"/>
  <c r="J306" i="6"/>
  <c r="J256" i="6"/>
  <c r="J262" i="6"/>
  <c r="J264" i="6"/>
  <c r="J266" i="6"/>
  <c r="J268" i="6"/>
  <c r="I270" i="6"/>
  <c r="J272" i="6"/>
  <c r="J274" i="6"/>
  <c r="J276" i="6"/>
  <c r="J278" i="6"/>
  <c r="J280" i="6"/>
  <c r="J282" i="6"/>
  <c r="J284" i="6"/>
  <c r="J286" i="6"/>
  <c r="J288" i="6"/>
  <c r="J290" i="6"/>
  <c r="J292" i="6"/>
  <c r="J294" i="6"/>
  <c r="J296" i="6"/>
  <c r="J305" i="6"/>
  <c r="I304" i="6"/>
  <c r="I187" i="6"/>
  <c r="I255" i="6"/>
  <c r="J263" i="6"/>
  <c r="J265" i="6"/>
  <c r="J267" i="6"/>
  <c r="I271" i="6"/>
  <c r="J275" i="6"/>
  <c r="J277" i="6"/>
  <c r="J279" i="6"/>
  <c r="J281" i="6"/>
  <c r="J283" i="6"/>
  <c r="J285" i="6"/>
  <c r="J287" i="6"/>
  <c r="J289" i="6"/>
  <c r="J291" i="6"/>
  <c r="J293" i="6"/>
  <c r="J295" i="6"/>
  <c r="J298" i="6"/>
  <c r="J301" i="6"/>
  <c r="I301" i="6"/>
  <c r="J102" i="6"/>
  <c r="J101" i="6"/>
  <c r="J104" i="6"/>
  <c r="I104" i="6"/>
  <c r="J103" i="6"/>
  <c r="I103" i="6"/>
  <c r="J100" i="6"/>
  <c r="J99" i="6"/>
  <c r="I99" i="6"/>
  <c r="J98" i="6"/>
  <c r="I98" i="6"/>
  <c r="J97" i="6"/>
  <c r="J96" i="6"/>
  <c r="I96" i="6"/>
  <c r="J95" i="6"/>
  <c r="I95" i="6"/>
  <c r="J93" i="6"/>
  <c r="J94" i="6"/>
  <c r="J30" i="6"/>
  <c r="I30" i="6"/>
  <c r="J36" i="6"/>
  <c r="I36" i="6"/>
  <c r="J44" i="6"/>
  <c r="I44" i="6"/>
  <c r="J52" i="6"/>
  <c r="I52" i="6"/>
  <c r="J60" i="6"/>
  <c r="I60" i="6"/>
  <c r="J68" i="6"/>
  <c r="I68" i="6"/>
  <c r="J76" i="6"/>
  <c r="I76" i="6"/>
  <c r="J84" i="6"/>
  <c r="I84" i="6"/>
  <c r="J34" i="6"/>
  <c r="I34" i="6"/>
  <c r="J42" i="6"/>
  <c r="I42" i="6"/>
  <c r="J50" i="6"/>
  <c r="I50" i="6"/>
  <c r="J58" i="6"/>
  <c r="I58" i="6"/>
  <c r="J66" i="6"/>
  <c r="I66" i="6"/>
  <c r="J74" i="6"/>
  <c r="I74" i="6"/>
  <c r="J82" i="6"/>
  <c r="I82" i="6"/>
  <c r="J90" i="6"/>
  <c r="I90" i="6"/>
  <c r="J31" i="6"/>
  <c r="I31" i="6"/>
  <c r="J35" i="6"/>
  <c r="I35" i="6"/>
  <c r="J39" i="6"/>
  <c r="I39" i="6"/>
  <c r="J43" i="6"/>
  <c r="I43" i="6"/>
  <c r="J47" i="6"/>
  <c r="I47" i="6"/>
  <c r="J51" i="6"/>
  <c r="I51" i="6"/>
  <c r="J55" i="6"/>
  <c r="I55" i="6"/>
  <c r="J59" i="6"/>
  <c r="I59" i="6"/>
  <c r="J63" i="6"/>
  <c r="I63" i="6"/>
  <c r="J67" i="6"/>
  <c r="I67" i="6"/>
  <c r="J71" i="6"/>
  <c r="I71" i="6"/>
  <c r="J75" i="6"/>
  <c r="I75" i="6"/>
  <c r="J79" i="6"/>
  <c r="I79" i="6"/>
  <c r="J83" i="6"/>
  <c r="I83" i="6"/>
  <c r="J87" i="6"/>
  <c r="I87" i="6"/>
  <c r="J91" i="6"/>
  <c r="I91" i="6"/>
  <c r="J32" i="6"/>
  <c r="J40" i="6"/>
  <c r="J48" i="6"/>
  <c r="J56" i="6"/>
  <c r="J64" i="6"/>
  <c r="J72" i="6"/>
  <c r="J80" i="6"/>
  <c r="J88" i="6"/>
  <c r="J38" i="6"/>
  <c r="J46" i="6"/>
  <c r="J54" i="6"/>
  <c r="J62" i="6"/>
  <c r="J70" i="6"/>
  <c r="J78" i="6"/>
  <c r="J86" i="6"/>
  <c r="J33" i="6"/>
  <c r="J37" i="6"/>
  <c r="J41" i="6"/>
  <c r="J45" i="6"/>
  <c r="J49" i="6"/>
  <c r="J53" i="6"/>
  <c r="J57" i="6"/>
  <c r="J61" i="6"/>
  <c r="J65" i="6"/>
  <c r="J69" i="6"/>
  <c r="J73" i="6"/>
  <c r="J77" i="6"/>
  <c r="J81" i="6"/>
  <c r="J85" i="6"/>
  <c r="J89" i="6"/>
  <c r="J26" i="6"/>
  <c r="I26" i="6"/>
  <c r="J22" i="6"/>
  <c r="I22" i="6"/>
  <c r="J24" i="6"/>
  <c r="I24" i="6"/>
  <c r="J20" i="6"/>
  <c r="I20" i="6"/>
  <c r="J19" i="6"/>
  <c r="I19" i="6"/>
  <c r="J27" i="6"/>
  <c r="I27" i="6"/>
  <c r="J25" i="6"/>
  <c r="I25" i="6"/>
  <c r="J21" i="6"/>
  <c r="I21" i="6"/>
  <c r="J28" i="6"/>
  <c r="I28" i="6"/>
  <c r="J23" i="6"/>
  <c r="I23" i="6"/>
  <c r="J18" i="6"/>
  <c r="I18" i="6"/>
  <c r="J17" i="6"/>
  <c r="I17" i="6"/>
  <c r="J16" i="6"/>
  <c r="I16" i="6"/>
  <c r="J14" i="6"/>
  <c r="I14" i="6"/>
  <c r="J13" i="6"/>
  <c r="I13" i="6"/>
  <c r="J12" i="6"/>
  <c r="I12" i="6"/>
  <c r="J11" i="6"/>
  <c r="I11" i="6"/>
  <c r="J10" i="6"/>
  <c r="I10" i="6"/>
  <c r="J9" i="6"/>
  <c r="I9" i="6"/>
  <c r="J8" i="6"/>
  <c r="I8" i="6"/>
  <c r="J7" i="6"/>
  <c r="I7" i="6"/>
  <c r="J6" i="6"/>
  <c r="I6" i="6"/>
  <c r="J5" i="6"/>
  <c r="I5" i="6"/>
  <c r="J4" i="6"/>
  <c r="I4" i="6"/>
  <c r="C12" i="7"/>
  <c r="C13" i="7"/>
  <c r="C11" i="7"/>
  <c r="C18" i="7"/>
  <c r="C19" i="7"/>
  <c r="C7" i="7"/>
  <c r="C17" i="7"/>
  <c r="C14" i="7"/>
  <c r="C8" i="7"/>
  <c r="C15" i="7"/>
  <c r="C9" i="7"/>
  <c r="C20" i="7"/>
  <c r="C16" i="7"/>
  <c r="C10" i="7"/>
  <c r="C6" i="7"/>
  <c r="C4" i="7"/>
  <c r="C5" i="7"/>
  <c r="J112" i="6" l="1"/>
  <c r="J269" i="6"/>
  <c r="I259" i="6"/>
  <c r="I237" i="6"/>
  <c r="J258" i="6"/>
  <c r="J307" i="6"/>
  <c r="I273" i="6"/>
  <c r="I261" i="6"/>
  <c r="I257" i="6"/>
  <c r="I232" i="6"/>
  <c r="I167" i="6"/>
  <c r="J260" i="6"/>
  <c r="I111" i="6"/>
  <c r="H111" i="6"/>
  <c r="I108" i="6"/>
  <c r="H108" i="6"/>
  <c r="I106" i="6"/>
  <c r="H106" i="6"/>
  <c r="I109" i="6"/>
  <c r="H109" i="6"/>
  <c r="I160" i="6"/>
  <c r="J244" i="6"/>
  <c r="I308" i="6"/>
  <c r="I303" i="6"/>
  <c r="I192" i="6"/>
  <c r="J127" i="6"/>
  <c r="J137" i="6"/>
  <c r="I253" i="6"/>
  <c r="I205" i="6"/>
  <c r="I195" i="6"/>
  <c r="I179" i="6"/>
  <c r="I147" i="6"/>
  <c r="J242" i="6"/>
  <c r="I176" i="6"/>
  <c r="J124" i="6"/>
  <c r="J173" i="6"/>
  <c r="I150" i="6"/>
  <c r="I245" i="6"/>
  <c r="I213" i="6"/>
  <c r="I248" i="6"/>
  <c r="I208" i="6"/>
  <c r="I191" i="6"/>
  <c r="I183" i="6"/>
  <c r="I171" i="6"/>
  <c r="I155" i="6"/>
  <c r="J139" i="6"/>
  <c r="J115" i="6"/>
  <c r="I226" i="6"/>
  <c r="I184" i="6"/>
  <c r="I168" i="6"/>
  <c r="J144" i="6"/>
  <c r="J239" i="6"/>
  <c r="J189" i="6"/>
  <c r="J153" i="6"/>
  <c r="J238" i="6"/>
  <c r="I134" i="6"/>
  <c r="I241" i="6"/>
  <c r="I240" i="6"/>
  <c r="I229" i="6"/>
  <c r="I225" i="6"/>
  <c r="I224" i="6"/>
  <c r="J223" i="6"/>
  <c r="I221" i="6"/>
  <c r="I217" i="6"/>
  <c r="I209" i="6"/>
  <c r="I216" i="6"/>
  <c r="I210" i="6"/>
  <c r="J207" i="6"/>
  <c r="J212" i="6"/>
  <c r="J206" i="6"/>
  <c r="J186" i="6"/>
  <c r="J170" i="6"/>
  <c r="I175" i="6"/>
  <c r="I163" i="6"/>
  <c r="I159" i="6"/>
  <c r="I151" i="6"/>
  <c r="I143" i="6"/>
  <c r="J131" i="6"/>
  <c r="J123" i="6"/>
  <c r="I152" i="6"/>
  <c r="J132" i="6"/>
  <c r="J116" i="6"/>
  <c r="J231" i="6"/>
  <c r="J215" i="6"/>
  <c r="J199" i="6"/>
  <c r="J228" i="6"/>
  <c r="J197" i="6"/>
  <c r="J181" i="6"/>
  <c r="J165" i="6"/>
  <c r="J145" i="6"/>
  <c r="J129" i="6"/>
  <c r="J222" i="6"/>
  <c r="J194" i="6"/>
  <c r="J178" i="6"/>
  <c r="J162" i="6"/>
  <c r="I142" i="6"/>
  <c r="I126" i="6"/>
  <c r="J158" i="6"/>
  <c r="I158" i="6"/>
  <c r="C28" i="7"/>
  <c r="I234" i="6"/>
  <c r="I218" i="6"/>
  <c r="I202" i="6"/>
  <c r="I188" i="6"/>
  <c r="I180" i="6"/>
  <c r="I172" i="6"/>
  <c r="I164" i="6"/>
  <c r="I156" i="6"/>
  <c r="J148" i="6"/>
  <c r="J140" i="6"/>
  <c r="J128" i="6"/>
  <c r="J120" i="6"/>
  <c r="J243" i="6"/>
  <c r="J235" i="6"/>
  <c r="J227" i="6"/>
  <c r="J219" i="6"/>
  <c r="J211" i="6"/>
  <c r="J203" i="6"/>
  <c r="J252" i="6"/>
  <c r="J236" i="6"/>
  <c r="J220" i="6"/>
  <c r="J204" i="6"/>
  <c r="J193" i="6"/>
  <c r="J185" i="6"/>
  <c r="J177" i="6"/>
  <c r="J169" i="6"/>
  <c r="J161" i="6"/>
  <c r="J149" i="6"/>
  <c r="J141" i="6"/>
  <c r="J133" i="6"/>
  <c r="J246" i="6"/>
  <c r="J230" i="6"/>
  <c r="J214" i="6"/>
  <c r="J198" i="6"/>
  <c r="J190" i="6"/>
  <c r="J182" i="6"/>
  <c r="J174" i="6"/>
  <c r="J166" i="6"/>
  <c r="I154" i="6"/>
  <c r="I146" i="6"/>
  <c r="I138" i="6"/>
  <c r="I130" i="6"/>
  <c r="I118" i="6"/>
  <c r="I110" i="6"/>
  <c r="H110" i="6"/>
  <c r="I107" i="6"/>
  <c r="H107" i="6"/>
  <c r="J249" i="6"/>
  <c r="I249" i="6"/>
  <c r="J200" i="6"/>
  <c r="I200" i="6"/>
  <c r="J119" i="6"/>
  <c r="I119" i="6"/>
  <c r="J196" i="6"/>
  <c r="I196" i="6"/>
  <c r="J251" i="6"/>
  <c r="I251" i="6"/>
  <c r="J250" i="6"/>
  <c r="I250" i="6"/>
  <c r="J121" i="6"/>
  <c r="I121" i="6"/>
  <c r="J122" i="6"/>
  <c r="I122" i="6"/>
  <c r="J157" i="6"/>
  <c r="I157" i="6"/>
  <c r="J233" i="6"/>
  <c r="I233" i="6"/>
  <c r="J201" i="6"/>
  <c r="I201" i="6"/>
  <c r="J300" i="6"/>
  <c r="I300" i="6"/>
  <c r="J247" i="6"/>
  <c r="I247" i="6"/>
  <c r="J135" i="6"/>
  <c r="I135" i="6"/>
  <c r="J136" i="6"/>
  <c r="I136" i="6"/>
  <c r="J125" i="6"/>
  <c r="I125" i="6"/>
  <c r="J117" i="6"/>
  <c r="I117" i="6"/>
  <c r="J299" i="6"/>
  <c r="I299" i="6"/>
  <c r="J15" i="6"/>
  <c r="I15" i="6"/>
  <c r="J106" i="6"/>
  <c r="J109" i="6"/>
  <c r="J110" i="6"/>
  <c r="J111" i="6"/>
  <c r="J108" i="6"/>
  <c r="J107" i="6" l="1"/>
</calcChain>
</file>

<file path=xl/sharedStrings.xml><?xml version="1.0" encoding="utf-8"?>
<sst xmlns="http://schemas.openxmlformats.org/spreadsheetml/2006/main" count="2209" uniqueCount="1006">
  <si>
    <t>N</t>
  </si>
  <si>
    <t>Должность</t>
  </si>
  <si>
    <t>Среднемесячная заработная плата на 1 ставку, включая начисления на выплаты по оплате труда (руб.)</t>
  </si>
  <si>
    <t>1.</t>
  </si>
  <si>
    <t>2.</t>
  </si>
  <si>
    <t>Итого</t>
  </si>
  <si>
    <t>N п/п</t>
  </si>
  <si>
    <t>Расчет затрат на оплату труда основного персонала, участвующего в оказании платных услуг</t>
  </si>
  <si>
    <t>Наименование материальных запасов</t>
  </si>
  <si>
    <t>Единица измерения</t>
  </si>
  <si>
    <t>Объем потребления (в единицах измерения)</t>
  </si>
  <si>
    <t>Цена за единицу материального запаса (руб.)</t>
  </si>
  <si>
    <t>Всего затрат на материальные запасы (руб.) графа 6 = графа 4 x графа 5</t>
  </si>
  <si>
    <t>X</t>
  </si>
  <si>
    <t>Наименование оборудования</t>
  </si>
  <si>
    <t>Балансовая стоимость оборудования (руб.)</t>
  </si>
  <si>
    <t>Годовая норма амортизации (%)</t>
  </si>
  <si>
    <t>Годовая: норма времени работы оборудования (час.)</t>
  </si>
  <si>
    <t>Время работы оборудования в процессе оказания платной услуги (час.)</t>
  </si>
  <si>
    <t>Сумма начисленной амортизации (руб.) графа 7 = графа 3 x графа 4 x графа 6 / графа 5</t>
  </si>
  <si>
    <t>Расчет затрат на материальные запасы</t>
  </si>
  <si>
    <t>Расчет суммы амортизации оборудования</t>
  </si>
  <si>
    <t>Расчет накладных затрат</t>
  </si>
  <si>
    <t>Наименование статей затрат</t>
  </si>
  <si>
    <t>Сумма (руб.)</t>
  </si>
  <si>
    <t>Фактические затраты на оплату труда административно-управленческого персонала (Зауп)</t>
  </si>
  <si>
    <t>Фактические общехозяйственные затраты, пошлины и иные обязательные платежи (Зохн)</t>
  </si>
  <si>
    <t>3.</t>
  </si>
  <si>
    <t>Сумма амортизации имущества общехозяйственного назначения (Заохн)</t>
  </si>
  <si>
    <t>4.</t>
  </si>
  <si>
    <t>Суммарный фонд оплаты труда всего основного персонала (СУММ Зоп)</t>
  </si>
  <si>
    <t>5.</t>
  </si>
  <si>
    <t>6.</t>
  </si>
  <si>
    <t>Затраты на оплату труда основного персонала, участвующего в оказании платной услуги (Зоп)</t>
  </si>
  <si>
    <t>7.</t>
  </si>
  <si>
    <t>Наименование медицинских услуг</t>
  </si>
  <si>
    <t>код услуги</t>
  </si>
  <si>
    <t>B01.047.005</t>
  </si>
  <si>
    <t>Прием (осмотр, консультация) врача-терапевта участкового первичный</t>
  </si>
  <si>
    <t>Среднемесячная заработная плата на 1 ставку, (руб.)</t>
  </si>
  <si>
    <t>Месячный фонд рабочего времени (мин.)</t>
  </si>
  <si>
    <t>перчатки</t>
  </si>
  <si>
    <t>пар</t>
  </si>
  <si>
    <t>Коэффициент накладных затрат (Кн) (строка 1 + строка 2 + строка 3) / строка 4</t>
  </si>
  <si>
    <t>Норма времени на оказание платной услуги (мин)</t>
  </si>
  <si>
    <t>врач</t>
  </si>
  <si>
    <t>Затраты на оплату труда персонала (руб.) графа 7 = графа 4 / графа 5 x графа 6</t>
  </si>
  <si>
    <t>средний медицинский персонал</t>
  </si>
  <si>
    <t>терапия</t>
  </si>
  <si>
    <t>B01.047.006</t>
  </si>
  <si>
    <t>Прием (осмотр, консультация) врача-терапевта участкового повторный</t>
  </si>
  <si>
    <t>B04.047.003</t>
  </si>
  <si>
    <t>Диспансерный прием (осмотр, консультация) врача-терапевта участкового</t>
  </si>
  <si>
    <t>B04.047.004</t>
  </si>
  <si>
    <t>Профилактический прием (осмотр, консультация) врача-терапевта участкового</t>
  </si>
  <si>
    <t>B01.026.001</t>
  </si>
  <si>
    <t>Прием (осмотр, консультация) врача общей практики (семейного врача) первичный</t>
  </si>
  <si>
    <t>B01.026.002</t>
  </si>
  <si>
    <t>Прием (осмотр, консультация) врача общей практики (семейного врача) повторный</t>
  </si>
  <si>
    <t>B04.026.001</t>
  </si>
  <si>
    <t>Диспансерный прием (осмотр, консультация) врача общей практики (семейного врача)</t>
  </si>
  <si>
    <t>B04.026.002</t>
  </si>
  <si>
    <t>Профилактический прием (осмотр, консультация) врача общей практики (семейного врача)</t>
  </si>
  <si>
    <t xml:space="preserve">врач-педиатр </t>
  </si>
  <si>
    <t>B01.031.003</t>
  </si>
  <si>
    <t>Прием (осмотр, консультация) врача-педиатра участкового первичный</t>
  </si>
  <si>
    <t>B01.031.004</t>
  </si>
  <si>
    <t>Прием (осмотр, консультация) врача-педиатра участкового повторный</t>
  </si>
  <si>
    <t>B04.031.003</t>
  </si>
  <si>
    <t>Диспансерный прием (осмотр, консультация) врача-педиатра участкового</t>
  </si>
  <si>
    <t>B04.031.004</t>
  </si>
  <si>
    <t>Профилактический прием (осмотр, консультация) врача-педиатра участкового</t>
  </si>
  <si>
    <t>гинекология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</si>
  <si>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</si>
  <si>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</si>
  <si>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</si>
  <si>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</si>
  <si>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B04.001.001</t>
  </si>
  <si>
    <t>Диспансерный прием (осмотр, консультация) врача-акушера-гинеколога</t>
  </si>
  <si>
    <t>B04.001.002</t>
  </si>
  <si>
    <t>Профилактический прием (осмотр, консультация) врача-акушера-гинеколога</t>
  </si>
  <si>
    <t>врач-хирург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</si>
  <si>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</si>
  <si>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</si>
  <si>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</si>
  <si>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</si>
  <si>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B04.057.001</t>
  </si>
  <si>
    <t>Диспансерный прием (осмотр, консультация) врача-хирурга</t>
  </si>
  <si>
    <t>B04.057.002</t>
  </si>
  <si>
    <t>Профилактический прием (осмотр, консультация) врача-хирурга</t>
  </si>
  <si>
    <t>врач-травматолог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</si>
  <si>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</si>
  <si>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</si>
  <si>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</si>
  <si>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</si>
  <si>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B04.050.001</t>
  </si>
  <si>
    <t>Диспансерный прием (осмотр, консультация) врача-травматолога-ортопеда</t>
  </si>
  <si>
    <t>B04.050.002</t>
  </si>
  <si>
    <t>Профилактический прием (осмотр, консультация) врача-травматолога-ортопеда</t>
  </si>
  <si>
    <t>урология</t>
  </si>
  <si>
    <t>B01.053.001</t>
  </si>
  <si>
    <t>Прием (осмотр, консультация) врача-уролога первичный</t>
  </si>
  <si>
    <t>B01.053.002</t>
  </si>
  <si>
    <t>Прием (осмотр, консультация) врача-уролога повторный</t>
  </si>
  <si>
    <t>B04.053.001</t>
  </si>
  <si>
    <t>Диспансерный прием (осмотр, консультация) врача-уролога</t>
  </si>
  <si>
    <t>B04.053.002</t>
  </si>
  <si>
    <t>Профилактический прием (осмотр, консультация) врача-уролога</t>
  </si>
  <si>
    <t>эндокринология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</si>
  <si>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</si>
  <si>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</si>
  <si>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</si>
  <si>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</si>
  <si>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врач-офтальмолог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</si>
  <si>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</si>
  <si>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</si>
  <si>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</si>
  <si>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</si>
  <si>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B04.029.001</t>
  </si>
  <si>
    <t>Диспансерный прием (осмотр, консультация) врача-офтальмолога</t>
  </si>
  <si>
    <t>B04.029.002</t>
  </si>
  <si>
    <t>Профилактический прием (осмотр, консультация) врача-офтальмолога</t>
  </si>
  <si>
    <t>врач-отоларинголог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</si>
  <si>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</si>
  <si>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</si>
  <si>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</si>
  <si>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</si>
  <si>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B04.028.001</t>
  </si>
  <si>
    <t>Диспансерный прием (осмотр, консультация) врача-оториноларинголога</t>
  </si>
  <si>
    <t>B04.028.002</t>
  </si>
  <si>
    <t>Профилактический прием (осмотр, консультация) врача-оториноларинголога</t>
  </si>
  <si>
    <t>врач-онколог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</si>
  <si>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</si>
  <si>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</si>
  <si>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</si>
  <si>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</si>
  <si>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B04.027.001</t>
  </si>
  <si>
    <t>Диспансерный прием (осмотр, консультация) врача-онколога</t>
  </si>
  <si>
    <t>врач дерматовенеролог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</si>
  <si>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</si>
  <si>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</si>
  <si>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</si>
  <si>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</si>
  <si>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B04.008.001</t>
  </si>
  <si>
    <t>Диспансерный прием (осмотр, консультация) врача-дерматовенеролога</t>
  </si>
  <si>
    <t>B04.008.002</t>
  </si>
  <si>
    <t>Профилактический прием (осмотр, консультация) врача-дерматовенеролога</t>
  </si>
  <si>
    <t>врач-нарколог</t>
  </si>
  <si>
    <t>B01.036.001</t>
  </si>
  <si>
    <t>Прием (осмотр, консультация) врача-психиатра-нарколога первичный</t>
  </si>
  <si>
    <t>B01.036.002</t>
  </si>
  <si>
    <t>Прием (осмотр, консультация) врача-психиатра-нарколога повторный</t>
  </si>
  <si>
    <t>B04.036.001</t>
  </si>
  <si>
    <t>Диспансерный прием (осмотр, консультация) врача психиатра-нарколога</t>
  </si>
  <si>
    <t>B04.036.002</t>
  </si>
  <si>
    <t>Профилактический прием (осмотр, консультация) врача психиатра-нарколога</t>
  </si>
  <si>
    <t>врач-психиатр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</si>
  <si>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</si>
  <si>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</si>
  <si>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</si>
  <si>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</si>
  <si>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B04.035.001</t>
  </si>
  <si>
    <t>Диспансерный прием (осмотр, консультация) врача-психиатра</t>
  </si>
  <si>
    <t>B04.035.002</t>
  </si>
  <si>
    <t>Профилактический прием (осмотр, консультация) врача-психиатра</t>
  </si>
  <si>
    <t>A01.29.001</t>
  </si>
  <si>
    <t>Сбор жалоб и анамнеза (объективный и субъективный) в психиатрии</t>
  </si>
  <si>
    <t>врач-фтизиатр</t>
  </si>
  <si>
    <t>B01.055.001</t>
  </si>
  <si>
    <t>Прием (осмотр, консультация) врача-фтизиатра первичный</t>
  </si>
  <si>
    <t>B01.055.002</t>
  </si>
  <si>
    <t>Прием (осмотр, консультация) врача-фтизиатра повторный</t>
  </si>
  <si>
    <t>B04.055.001</t>
  </si>
  <si>
    <t>Диспансерный прием (осмотр, консультация) врача-фтизиатра</t>
  </si>
  <si>
    <t>B04.055.002</t>
  </si>
  <si>
    <t>Профилактический прием (осмотр, консультация) врача-фтизиатра</t>
  </si>
  <si>
    <t>невролог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</si>
  <si>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</si>
  <si>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</si>
  <si>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</si>
  <si>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</si>
  <si>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B04.023.001</t>
  </si>
  <si>
    <t>Диспансерный прием (осмотр, консультация) врача-невролога</t>
  </si>
  <si>
    <t>B04.023.002</t>
  </si>
  <si>
    <t>Профилактический прием (осмотр, консультация) врача-невролога</t>
  </si>
  <si>
    <t>кардиолог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</si>
  <si>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</si>
  <si>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</si>
  <si>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</si>
  <si>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</si>
  <si>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B04.015.003</t>
  </si>
  <si>
    <t>Диспансерный прием (осмотр, консультация) врача-кардиолога</t>
  </si>
  <si>
    <t>Инфекционные болезни</t>
  </si>
  <si>
    <t>B01.014.001</t>
  </si>
  <si>
    <t>Прием (осмотр, консультация) врача-инфекциониста первичный</t>
  </si>
  <si>
    <t>B01.014.002</t>
  </si>
  <si>
    <t>Прием (осмотр, консультация) врача-инфекциониста повторный</t>
  </si>
  <si>
    <t>B04.014.002</t>
  </si>
  <si>
    <t>Диспансерный прием (осмотр, консультация) врача-инфекциониста</t>
  </si>
  <si>
    <t>B04.014.003</t>
  </si>
  <si>
    <t>Профилактический прием (осмотр, консультация) врача-инфекциониста</t>
  </si>
  <si>
    <t>физиотерапия</t>
  </si>
  <si>
    <t>B01.054.001</t>
  </si>
  <si>
    <t>Осмотр (консультация) врача-физиотерапевта</t>
  </si>
  <si>
    <t>Профпатология</t>
  </si>
  <si>
    <t>D22.02.002</t>
  </si>
  <si>
    <t>Подготовка, оформление и выдача медицинского заключения</t>
  </si>
  <si>
    <t>A01.30.026</t>
  </si>
  <si>
    <t>Опрос (анкетирование) на выявление неинфекционных заболеваний и факторов риска их развития</t>
  </si>
  <si>
    <t>УЗИ диагностика</t>
  </si>
  <si>
    <t>A04.14.001</t>
  </si>
  <si>
    <t>Ультразвуковое исследование печени</t>
  </si>
  <si>
    <t>A04.14.002.001</t>
  </si>
  <si>
    <t>Ультразвуковое исследование желчного пузыря с определением его сократимости</t>
  </si>
  <si>
    <t>A04.20.002</t>
  </si>
  <si>
    <t>Ультразвуковое исследование молочных желез</t>
  </si>
  <si>
    <t>A04.06.001</t>
  </si>
  <si>
    <t>Ультразвуковое исследование селезенки</t>
  </si>
  <si>
    <t>A04.15.001</t>
  </si>
  <si>
    <t>Ультразвуковое исследование поджелудочной железы</t>
  </si>
  <si>
    <t>A04.28.003</t>
  </si>
  <si>
    <t>Ультразвуковое исследование органов мошонки</t>
  </si>
  <si>
    <t>A04.16.001</t>
  </si>
  <si>
    <t>Ультразвуковое исследование органов брюшной полости (комплексное)</t>
  </si>
  <si>
    <t>A04.28.001</t>
  </si>
  <si>
    <t>Ультразвуковое исследование почек и надпочечников</t>
  </si>
  <si>
    <t>A04.28.002.005</t>
  </si>
  <si>
    <t>Ультразвуковое исследование мочевого пузыря с определением остаточной мочи</t>
  </si>
  <si>
    <t>A04.20.001</t>
  </si>
  <si>
    <t>Ультразвуковое исследование матки и придатков трансабдоминальное</t>
  </si>
  <si>
    <t>А04.30.010</t>
  </si>
  <si>
    <t>Ультразвуковое исследование органов малого таза комплексное (трансвагинальное и трансабдоминальное)</t>
  </si>
  <si>
    <t>А04.30.001.001</t>
  </si>
  <si>
    <t>Ультразвуковое исследование плода при сроке беременности до тринадцати недель</t>
  </si>
  <si>
    <t>А04.30.001.007</t>
  </si>
  <si>
    <t>Ультразвуковое исследование плода в III триместре беременности</t>
  </si>
  <si>
    <t>A04.30.001</t>
  </si>
  <si>
    <t>Ультразвуковое исследование плода</t>
  </si>
  <si>
    <t>A04.22.001</t>
  </si>
  <si>
    <t>Ультразвуковое исследование щитовидной железы и паращитовидных желез</t>
  </si>
  <si>
    <t>A04.12.006.002</t>
  </si>
  <si>
    <t>Дуплексное сканирование вен нижних конечностей</t>
  </si>
  <si>
    <t>A04.01.001</t>
  </si>
  <si>
    <t>Ультразвуковое исследование мягких тканей (одна анатомическая зона)</t>
  </si>
  <si>
    <t>A04.09.001</t>
  </si>
  <si>
    <t>Ультразвуковое исследование плевральной полости</t>
  </si>
  <si>
    <t>A04.04.001.001</t>
  </si>
  <si>
    <t>Ультразвуковое исследование тазобедренного сустава</t>
  </si>
  <si>
    <t>A04.04.001</t>
  </si>
  <si>
    <t>Ультразвуковое исследование сустава</t>
  </si>
  <si>
    <t>A04.06.002</t>
  </si>
  <si>
    <t>Ультразвуковое исследование лимфатических узлов (одна анатомическая зона)</t>
  </si>
  <si>
    <t>A04.12.006.001</t>
  </si>
  <si>
    <t>Дуплексное сканирование артерий нижних конечностей</t>
  </si>
  <si>
    <t>A04.12.005.005</t>
  </si>
  <si>
    <t>Дуплексное сканирование экстракраниальных отделов брахиоцефальных артерий</t>
  </si>
  <si>
    <t>Рентгенологические исследования</t>
  </si>
  <si>
    <t>A06.09.006.001</t>
  </si>
  <si>
    <t>Флюорография легких цифровая</t>
  </si>
  <si>
    <t>A06.10.003</t>
  </si>
  <si>
    <t>Рентгенография сердца с контрастированием пищевода</t>
  </si>
  <si>
    <t>A06.08.002</t>
  </si>
  <si>
    <t>Рентгенография гортани и трахеи</t>
  </si>
  <si>
    <t>A06.03.010</t>
  </si>
  <si>
    <t>Рентгенография шейного отдела позвоночника</t>
  </si>
  <si>
    <t>A06.03.011</t>
  </si>
  <si>
    <t>Рентгенография шейно-дорсального отдела позвоночника</t>
  </si>
  <si>
    <t>A06.03.013</t>
  </si>
  <si>
    <t>Рентгенография грудного отдела позвоночника</t>
  </si>
  <si>
    <t>A06.03.014</t>
  </si>
  <si>
    <t>Рентгенография грудного и поясничного отдела позвоночника</t>
  </si>
  <si>
    <t>A06.03.015</t>
  </si>
  <si>
    <t>Рентгенография поясничного отдела позвоночника</t>
  </si>
  <si>
    <t>A06.03.016</t>
  </si>
  <si>
    <t>Рентгенография поясничного и крестцового отдела позвоночника</t>
  </si>
  <si>
    <t>A06.03.004</t>
  </si>
  <si>
    <t>Рентгенография черепных отверстий</t>
  </si>
  <si>
    <t>A06.03.005</t>
  </si>
  <si>
    <t>Рентгенография всего черепа, в одной или более проекциях</t>
  </si>
  <si>
    <t>A06.03.006</t>
  </si>
  <si>
    <t>Рентгенография ячеек решетчатой кости</t>
  </si>
  <si>
    <t>A06.03.007</t>
  </si>
  <si>
    <t>Рентгенография первого и второго шейного позвонка</t>
  </si>
  <si>
    <t>A06.03.008</t>
  </si>
  <si>
    <t>Рентгенография сочленения затылочной кости и первого шейного позвонка</t>
  </si>
  <si>
    <t>A06.03.009</t>
  </si>
  <si>
    <t>Рентгенография зубовидного отростка (второго шейного позвонка)</t>
  </si>
  <si>
    <t>A06.07.008</t>
  </si>
  <si>
    <t>Рентгенография верхней челюсти в косой проекции</t>
  </si>
  <si>
    <t>A06.07.009</t>
  </si>
  <si>
    <t>Рентгенография нижней челюсти в боковой проекции</t>
  </si>
  <si>
    <t>A06.04.001</t>
  </si>
  <si>
    <t>Рентгенография височно-нижнечелюстного сустава</t>
  </si>
  <si>
    <t>A06.08.005</t>
  </si>
  <si>
    <t>Рентгенография основной кости (костей носа)</t>
  </si>
  <si>
    <t>A06.25.002</t>
  </si>
  <si>
    <t>Рентгенография височной кости</t>
  </si>
  <si>
    <t>A06.03.026</t>
  </si>
  <si>
    <t>Рентгенография лопатки</t>
  </si>
  <si>
    <t>A06.03.023</t>
  </si>
  <si>
    <t>Рентгенография ребра(ер)</t>
  </si>
  <si>
    <t>A06.09.007</t>
  </si>
  <si>
    <t>Рентгенография легких</t>
  </si>
  <si>
    <t>A06.03.024</t>
  </si>
  <si>
    <t>Рентгенография грудины</t>
  </si>
  <si>
    <t>A06.03.003</t>
  </si>
  <si>
    <t>Рентгенография основания черепа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</si>
  <si>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</si>
  <si>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</si>
  <si>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</si>
  <si>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</si>
  <si>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</si>
  <si>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</si>
  <si>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A06.03.019</t>
  </si>
  <si>
    <t>Рентгенография позвоночника с функциональными пробами</t>
  </si>
  <si>
    <t>A06.03.017</t>
  </si>
  <si>
    <t>Рентгенография крестца и копчика</t>
  </si>
  <si>
    <t>A06.03.022</t>
  </si>
  <si>
    <t>Рентгенография ключицы</t>
  </si>
  <si>
    <t>A06.04.010</t>
  </si>
  <si>
    <t>Рентгенография плечевого сустава</t>
  </si>
  <si>
    <t>A06.03.028</t>
  </si>
  <si>
    <t>Рентгенография плечевой кости</t>
  </si>
  <si>
    <t>A06.04.003</t>
  </si>
  <si>
    <t>Рентгенография локтевого сустава</t>
  </si>
  <si>
    <t>A06.03.029</t>
  </si>
  <si>
    <t>Рентгенография локтевой кости и лучевой кости</t>
  </si>
  <si>
    <t>A06.04.004</t>
  </si>
  <si>
    <t>Рентгенография лучезапястного сустава</t>
  </si>
  <si>
    <t>A06.03.032</t>
  </si>
  <si>
    <t>Рентгенография кисти</t>
  </si>
  <si>
    <t>A06.03.041</t>
  </si>
  <si>
    <t>Рентгенография таза</t>
  </si>
  <si>
    <t>A06.03.042</t>
  </si>
  <si>
    <t>Рентгенография головки и шейки бедренной кости</t>
  </si>
  <si>
    <t>A06.03.037</t>
  </si>
  <si>
    <t>Рентгенография подвздошной кости</t>
  </si>
  <si>
    <t>A06.03.043</t>
  </si>
  <si>
    <t>Рентгенография бедренной кости</t>
  </si>
  <si>
    <t>A06.04.005</t>
  </si>
  <si>
    <t>Рентгенография коленного сустава</t>
  </si>
  <si>
    <t>A06.03.046</t>
  </si>
  <si>
    <t>Рентгенография большой берцовой и малой берцовой костей</t>
  </si>
  <si>
    <t>A06.03.047</t>
  </si>
  <si>
    <t>Рентгенография диафиза большой берцовой и малой берцовой костей</t>
  </si>
  <si>
    <t>A06.04.012</t>
  </si>
  <si>
    <t>Рентгенография голеностопного сустава</t>
  </si>
  <si>
    <t>A06.03.052</t>
  </si>
  <si>
    <t>Рентгенография стопы в одной проекции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</si>
  <si>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</si>
  <si>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</si>
  <si>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</si>
  <si>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</si>
  <si>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A06.03.050</t>
  </si>
  <si>
    <t>Рентгенография пяточной кости</t>
  </si>
  <si>
    <t>A06.30.004.001</t>
  </si>
  <si>
    <t>Обзорная рентгенография органов брюшной полости</t>
  </si>
  <si>
    <t>A06.16.001</t>
  </si>
  <si>
    <t>Рентгенография пищевода</t>
  </si>
  <si>
    <t>A06.16.006</t>
  </si>
  <si>
    <t>Рентгенография желудка и двенадцатиперстной кишки</t>
  </si>
  <si>
    <t>A06.30.008</t>
  </si>
  <si>
    <t>Фистулография</t>
  </si>
  <si>
    <t>A06.28.013</t>
  </si>
  <si>
    <t>Обзорная урография (рентгенография мочевыделительной системы)</t>
  </si>
  <si>
    <t>A06.20.001</t>
  </si>
  <si>
    <t>Гистеросальпингография</t>
  </si>
  <si>
    <t>A06.28.002</t>
  </si>
  <si>
    <t>Внутривенная урография</t>
  </si>
  <si>
    <t>A06.28.008</t>
  </si>
  <si>
    <t>Уретероцистография</t>
  </si>
  <si>
    <t>A06.28.007</t>
  </si>
  <si>
    <t>Цистография</t>
  </si>
  <si>
    <t>A06.20.004</t>
  </si>
  <si>
    <t>Маммография</t>
  </si>
  <si>
    <t>Эндоскопические исследования</t>
  </si>
  <si>
    <t>A03.16.001</t>
  </si>
  <si>
    <t>Эзофагогастродуоденоскопия</t>
  </si>
  <si>
    <t>A03.16.001.004</t>
  </si>
  <si>
    <t xml:space="preserve">  Эзофагогастродуоденоскопия с введением лекарственных препаратов</t>
  </si>
  <si>
    <t>A03.16.003</t>
  </si>
  <si>
    <t>Эзофагогастроскопия</t>
  </si>
  <si>
    <t>A11.01.018</t>
  </si>
  <si>
    <t xml:space="preserve">Взятие образца биологического материала из очагов поражения </t>
  </si>
  <si>
    <t>A03.18.001</t>
  </si>
  <si>
    <t>Колоноскопия</t>
  </si>
  <si>
    <t>В01.003.004.009.001</t>
  </si>
  <si>
    <t>Внутривення аналгезия при проведении эзофагогастродуоденоскопии</t>
  </si>
  <si>
    <t>Внутривення аналгезия при проведении колоноскопии</t>
  </si>
  <si>
    <t>A08.16.001</t>
  </si>
  <si>
    <t>Патолого-анатомическое исследование биопсийного (операционного) материала пищевода</t>
  </si>
  <si>
    <t>A08.16.002</t>
  </si>
  <si>
    <t>Патолого-анатомическое исследование биопсийного (операционного) материала желудка</t>
  </si>
  <si>
    <t>A08.16.003</t>
  </si>
  <si>
    <t>Патолого-анатомическое исследование биопсийного (операционного) материала двенадцатиперстной кишки</t>
  </si>
  <si>
    <t>A08.17.001</t>
  </si>
  <si>
    <t>Патолого-анатомическое исследование биопсийного (операционного) материала тонкой кишки</t>
  </si>
  <si>
    <t>A08.18.001</t>
  </si>
  <si>
    <t>Патолого-анатомическое исследование биопсийного (операционного) материала толстой кишки</t>
  </si>
  <si>
    <t>ФУНКЦИОНАЛЬНАЯ ДИАГНОСТИКА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</si>
  <si>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</si>
  <si>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</si>
  <si>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</si>
  <si>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</si>
  <si>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A12.10.002</t>
  </si>
  <si>
    <t>Электрокардиография с применением лекарственных препаратов (без стоимости препарата)</t>
  </si>
  <si>
    <t>A12.10.001</t>
  </si>
  <si>
    <t>Электрокардиография с физической нагрузкой</t>
  </si>
  <si>
    <t>A05.23.001</t>
  </si>
  <si>
    <t>Электроэнцефалография</t>
  </si>
  <si>
    <t>A05.23.002</t>
  </si>
  <si>
    <t>Реоэнцефалография</t>
  </si>
  <si>
    <t>A02.12.002</t>
  </si>
  <si>
    <t>Измерение артериального давления на периферических артериях</t>
  </si>
  <si>
    <t>Клинико-диагностическая лаборатория</t>
  </si>
  <si>
    <t>A09.05.007</t>
  </si>
  <si>
    <t>Исследование уровня железа сыворотки крови</t>
  </si>
  <si>
    <t>A09.05.004</t>
  </si>
  <si>
    <t>Исследование уровня холестерина липопротеинов высокой плотности в крови</t>
  </si>
  <si>
    <t>A09.05.009</t>
  </si>
  <si>
    <t>Исследование уровня С-реактивного белка в сыворотке крови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</si>
  <si>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</si>
  <si>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</si>
  <si>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</si>
  <si>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</si>
  <si>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A09.05.017</t>
  </si>
  <si>
    <t>Исследование уровня мочевины в крови</t>
  </si>
  <si>
    <t>A09.05.018</t>
  </si>
  <si>
    <t>Исследование уровня мочевой кислоты в крови</t>
  </si>
  <si>
    <t>A09.05.020</t>
  </si>
  <si>
    <t>Исследование уровня креатинина в крови</t>
  </si>
  <si>
    <t>A09.05.021</t>
  </si>
  <si>
    <t>Исследование уровня общего билирубина в крови</t>
  </si>
  <si>
    <t>A09.05.022.001</t>
  </si>
  <si>
    <t>Исследование уровня билирубина связанного (конъюгированного) в крови</t>
  </si>
  <si>
    <t>A09.05.022.002</t>
  </si>
  <si>
    <t>Исследование уровня билирубина свободного (неконъюгированного) в крови</t>
  </si>
  <si>
    <t>A09.05.023</t>
  </si>
  <si>
    <t>Исследование уровня глюкозы в крови</t>
  </si>
  <si>
    <t>A09.05.025</t>
  </si>
  <si>
    <t>Исследование уровня триглицеридов в крови</t>
  </si>
  <si>
    <t>A09.05.026</t>
  </si>
  <si>
    <t>Исследование уровня холестерина в крови</t>
  </si>
  <si>
    <t>A09.05.027</t>
  </si>
  <si>
    <t>Исследование уровня липопротеинов в крови</t>
  </si>
  <si>
    <t>A09.05.028</t>
  </si>
  <si>
    <t>Исследование уровня холестерина липопротеинов низкой плотности</t>
  </si>
  <si>
    <t>A09.05.030</t>
  </si>
  <si>
    <t>Исследование уровня натрия в крови</t>
  </si>
  <si>
    <t>A09.05.031</t>
  </si>
  <si>
    <t>Исследование уровня калия в крови</t>
  </si>
  <si>
    <t>A09.05.032</t>
  </si>
  <si>
    <t>Исследование уровня общего кальция в крови</t>
  </si>
  <si>
    <t>A09.05.034</t>
  </si>
  <si>
    <t>Исследование уровня хлоридов в крови</t>
  </si>
  <si>
    <t>A09.05.039</t>
  </si>
  <si>
    <t>Определение активности лактатдегидрогеназы в крови</t>
  </si>
  <si>
    <t>A09.05.041</t>
  </si>
  <si>
    <t>Определение активности аспартатаминотрансферазы в крови</t>
  </si>
  <si>
    <t>A09.05.042</t>
  </si>
  <si>
    <t>Определение активности аланинаминотрансферазы в крови</t>
  </si>
  <si>
    <t>A09.05.045</t>
  </si>
  <si>
    <t>Определение активности амилазы в крови</t>
  </si>
  <si>
    <t>A09.05.046</t>
  </si>
  <si>
    <t>Определение активности щелочной фосфатазы в крови</t>
  </si>
  <si>
    <t>A09.05.050</t>
  </si>
  <si>
    <t>Исследование уровня фибриногена в крови</t>
  </si>
  <si>
    <t>A09.05.051.001</t>
  </si>
  <si>
    <t>Определение концентрации Д-димера в крови</t>
  </si>
  <si>
    <t>A09.05.076</t>
  </si>
  <si>
    <t>Исследование уровня ферритина в крови</t>
  </si>
  <si>
    <t>A09.05.083</t>
  </si>
  <si>
    <t>Исследование уровня гликированного гемоглобина в крови</t>
  </si>
  <si>
    <t>A09.19.001</t>
  </si>
  <si>
    <t>Исследование кала на скрытую кровь</t>
  </si>
  <si>
    <t>A09.19.001.001</t>
  </si>
  <si>
    <t>Экспресс-исследование кала на скрытую кровь иммунохроматографическим методом</t>
  </si>
  <si>
    <t>A09.23.003</t>
  </si>
  <si>
    <t>Исследование уровня глюкозы в спинномозговой жидкости</t>
  </si>
  <si>
    <t>A09.23.004</t>
  </si>
  <si>
    <t>Исследование уровня белка в спинномозговой жидкости</t>
  </si>
  <si>
    <t>A09.23.009</t>
  </si>
  <si>
    <t>Исследование уровня натрия в спинномозговой жидкости</t>
  </si>
  <si>
    <t>A09.23.010</t>
  </si>
  <si>
    <t>Исследование уровня калия в спинномозговой жидкости</t>
  </si>
  <si>
    <t>A09.23.011</t>
  </si>
  <si>
    <t>Исследование уровня кальция в спинномозговой жидкости</t>
  </si>
  <si>
    <t>A09.23.012</t>
  </si>
  <si>
    <t>Исследование уровня хлоридов в спинномозговой жидкости</t>
  </si>
  <si>
    <t>A09.28.003</t>
  </si>
  <si>
    <t>Определение белка в моче</t>
  </si>
  <si>
    <t>A09.28.003.002</t>
  </si>
  <si>
    <t>Определение количества белка в суточной моче</t>
  </si>
  <si>
    <t>A09.28.020</t>
  </si>
  <si>
    <t>Обнаружение эритроцитов (гемоглобина) в моче</t>
  </si>
  <si>
    <t>A09.28.027</t>
  </si>
  <si>
    <t>Определение активности альфа-амилазы в моче</t>
  </si>
  <si>
    <t>A09.28.032</t>
  </si>
  <si>
    <t>Исследование уровня билирубина в моче</t>
  </si>
  <si>
    <t>A12.05.001</t>
  </si>
  <si>
    <t>Исследование скорости оседания эритроцитов</t>
  </si>
  <si>
    <t>A12.05.005</t>
  </si>
  <si>
    <t>Определение основных групп по системе AB0</t>
  </si>
  <si>
    <t>A12.05.006</t>
  </si>
  <si>
    <t>Определение антигена D системы Резус (резус-фактор)</t>
  </si>
  <si>
    <t>A12.05.007.001</t>
  </si>
  <si>
    <t>Определение фенотипа по антигенам С, с, Е, е, C w, К, k и определение антиэритроцитарных антител</t>
  </si>
  <si>
    <t>A12.05.015</t>
  </si>
  <si>
    <t>Исследование времени кровотечения</t>
  </si>
  <si>
    <t>A12.05.016</t>
  </si>
  <si>
    <t>Исследование свойств сгустка крови</t>
  </si>
  <si>
    <t>A12.05.027</t>
  </si>
  <si>
    <t>Определение протромбинового (тромбопластинового) времени в крови или в плазме</t>
  </si>
  <si>
    <t>A12.05.028</t>
  </si>
  <si>
    <t>Определение тромбинового времени в крови</t>
  </si>
  <si>
    <t>A12.05.039</t>
  </si>
  <si>
    <t>Активированное частичное тромбопластиновое время</t>
  </si>
  <si>
    <t>A12.05.117</t>
  </si>
  <si>
    <t>Оценка гематокрита</t>
  </si>
  <si>
    <t>A12.05.118</t>
  </si>
  <si>
    <t>Исследование уровня эритроцитов в крови</t>
  </si>
  <si>
    <t>A12.05.119</t>
  </si>
  <si>
    <t>Исследование уровня лейкоцитов в крови</t>
  </si>
  <si>
    <t>A12.05.120</t>
  </si>
  <si>
    <t>Исследование уровня тромбоцитов в крови</t>
  </si>
  <si>
    <t>A12.05.121</t>
  </si>
  <si>
    <t>Дифференцированный подсчет лейкоцитов (лейкоцитарная формула)</t>
  </si>
  <si>
    <t>A12.05.123</t>
  </si>
  <si>
    <t>Исследование уровня ретикулоцитов в крови</t>
  </si>
  <si>
    <t>A12.05.124</t>
  </si>
  <si>
    <t>Определение цветового показателя</t>
  </si>
  <si>
    <t>A12.05.126</t>
  </si>
  <si>
    <t>Определение размеров эритроцитов</t>
  </si>
  <si>
    <t>A12.09.010</t>
  </si>
  <si>
    <t>Микроскопическое исследование нативного и окрашенного препарата мокроты</t>
  </si>
  <si>
    <t>A12.09.012</t>
  </si>
  <si>
    <t>Исследование физических свойств мокроты</t>
  </si>
  <si>
    <t>A12.09.013</t>
  </si>
  <si>
    <t>Исследование физических свойств плевральной жидкости</t>
  </si>
  <si>
    <t>A12.09.014</t>
  </si>
  <si>
    <t>Микроскопическое исследование нативного и окрашенного препарата плевральной жидкости</t>
  </si>
  <si>
    <t>A12.20.001</t>
  </si>
  <si>
    <t>Микроскопическое исследование влагалищных мазков</t>
  </si>
  <si>
    <t>A12.23.003</t>
  </si>
  <si>
    <t>Исследование физических свойств спинномозговой жидкости</t>
  </si>
  <si>
    <t>A12.28.011</t>
  </si>
  <si>
    <t>Микроскопическое исследование осадка мочи</t>
  </si>
  <si>
    <t>A12.28.012</t>
  </si>
  <si>
    <t>Определение объема мочи</t>
  </si>
  <si>
    <t>A12.28.013</t>
  </si>
  <si>
    <t>Определение удельного веса (относительной плотности) мочи</t>
  </si>
  <si>
    <t>A12.30.013</t>
  </si>
  <si>
    <t>Микроскопическое исследование перитонеальной (асцитической) жидкости</t>
  </si>
  <si>
    <t>A12.30.014</t>
  </si>
  <si>
    <t>Определение международного нормализованного отношения (MHO)</t>
  </si>
  <si>
    <t>A26.01.019</t>
  </si>
  <si>
    <t>Микроскопическое исследование отпечатков с поверхности перианальных складок на яйца гельминтов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</si>
  <si>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</si>
  <si>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</si>
  <si>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A26.08.027.001</t>
  </si>
  <si>
    <t>Определение РНК коронавируса ТОРС (SARS-cov) в мазках со слизистой оболочки носоглотки методом ПЦР</t>
  </si>
  <si>
    <t>A26.20.001</t>
  </si>
  <si>
    <t>Микроскопическое исследование отделяемого женских половых органов на гонококк (Neisseria gonorrhoeae)</t>
  </si>
  <si>
    <t>A26.20.009.005</t>
  </si>
  <si>
    <t>Определение ДНК вирусов папилломы человека (Papilloma virus) 16 и 18 типов в отделяемом (соскобе) из цервикального канала методом ПЦР, качественное исследование</t>
  </si>
  <si>
    <t>A26.20.010.001</t>
  </si>
  <si>
    <t>Определение ДНК вируса простого герпеса 1 и 2 типов (Herpes simplex virus types 1, 2) в отделяемом из цервикального канала</t>
  </si>
  <si>
    <t>A26.20.011.001</t>
  </si>
  <si>
    <t>Определение ДНК цитомегаловируса (Cytomegalovirus) в отделяемом из цервикального канала методом ПЦР, качественное исследование</t>
  </si>
  <si>
    <t>B03.016.012</t>
  </si>
  <si>
    <t>Общий (клинический) анализ плевральной жидкости</t>
  </si>
  <si>
    <t>B03.016.013</t>
  </si>
  <si>
    <t>Общий (клинический) анализ спинномозговой жидкости</t>
  </si>
  <si>
    <t>B03.016.014</t>
  </si>
  <si>
    <t>Исследование мочи методом Нечипоренко</t>
  </si>
  <si>
    <t>B03.016.015</t>
  </si>
  <si>
    <t>Исследование мочи методом Зимницкого</t>
  </si>
  <si>
    <t>B03.016.010</t>
  </si>
  <si>
    <t>Копрологическое исследование</t>
  </si>
  <si>
    <t>B03.016.002</t>
  </si>
  <si>
    <t>Общий (клинический) анализ крови</t>
  </si>
  <si>
    <t>B03.016.003</t>
  </si>
  <si>
    <t>Общий (клинический) анализ крови развернутый</t>
  </si>
  <si>
    <t>B03.016.004</t>
  </si>
  <si>
    <t>Анализ крови биохимический общетерапевтический</t>
  </si>
  <si>
    <t>B03.016.005</t>
  </si>
  <si>
    <t>Анализ крови по оценке нарушений липидного обмена биохимический</t>
  </si>
  <si>
    <t>B03.016.006</t>
  </si>
  <si>
    <t>Общий (клинический) анализ мочи</t>
  </si>
  <si>
    <t>B03.005.006</t>
  </si>
  <si>
    <t>Коагулограмма (ориентировочное исследование системы гемостаза)</t>
  </si>
  <si>
    <t>A26.28.034</t>
  </si>
  <si>
    <t>Микроскопическое исследование мочи на микобактерий туберкулеза (Mycobacterium tuberculosis)</t>
  </si>
  <si>
    <t>A26.21.036.001</t>
  </si>
  <si>
    <t>Определение ДНК возбудителей инфекции передаваемые половым путем (Neisseria gonorrhoeae, Trichomonas vaginalis, Chlamydia trachomatis, Mycoplasma genitalium) в отделяемом из уретры методом ПЦР</t>
  </si>
  <si>
    <t>A26.21.035.001</t>
  </si>
  <si>
    <t>Определение ДНК условно-патогенных генитальных микоплазм (Ureaplasma parvum, Ureaplasma urealyticum, Mycoplasma hominis) в отделяемом из уретры методом ПЦР, количественное исследование</t>
  </si>
  <si>
    <t>A26.21.033.001</t>
  </si>
  <si>
    <t>Определение ДНК уреаплазм (Ureaplasma spp.) в отделяемом из уретры методом ПЦР, качественное исследование</t>
  </si>
  <si>
    <t>A26.21.032.001</t>
  </si>
  <si>
    <t>Определение ДНК микоплазмы хоминис (Mycoplasma hominis) в отделяемом из уретры методом ПЦР, качественное исследование</t>
  </si>
  <si>
    <t>A26.21.031.001</t>
  </si>
  <si>
    <t>Определение ДНК микоплазмы гениталиум (Mycoplasma genitalium) в отделяемом из уретры методом ПЦР</t>
  </si>
  <si>
    <t>A26.21.030.001</t>
  </si>
  <si>
    <t>Определение ДНК трихомонас вагиналис (Trichomonas vaginalis) в отделяемом из уретры методом ПЦР</t>
  </si>
  <si>
    <t>A26.21.010.001</t>
  </si>
  <si>
    <t>Определение ДНК цитомегаловируса (Cytomegalovirus) в отделяемом из уретры методом ПЦР, качественное исследование</t>
  </si>
  <si>
    <t>A26.21.009.001</t>
  </si>
  <si>
    <t>Определение ДНК вируса простого герпеса 1 и 2 типов (Herpes simplex virus types 1, 2) в отделяемом из уретры методом ПЦР</t>
  </si>
  <si>
    <t>A26.21.007.001</t>
  </si>
  <si>
    <t>Определение ДНК хламидии трахоматис (Chlamydia trachomatis) в отделяемом из уретры методом ПЦР</t>
  </si>
  <si>
    <t>A26.20.046</t>
  </si>
  <si>
    <t>Микроскопическое исследование отделяемого женских половых органов на микобактерий туберкулеза (Mycobacterium tuberculosis)</t>
  </si>
  <si>
    <t>A26.20.034.001</t>
  </si>
  <si>
    <t>Определение ДНК возбудителей инфекции передаваемые половым путем (Neisseria gonorrhoeae, Trichomonas vaginalis, Chlamydia trachomatis, Mycoplasma genitalium) в отделяемом слизистых женских половых органов методом ПЦР</t>
  </si>
  <si>
    <t>A26.20.030.001</t>
  </si>
  <si>
    <t>Определение ДНК гарднереллы вагиналис (Gadnerella vaginalis) во влагалищном отделяемом методом ПЦР</t>
  </si>
  <si>
    <t>A26.20.029.001</t>
  </si>
  <si>
    <t>Определение ДНК уреаплазм (Ureaplasma spp.) в отделяемом слизистых оболочек женских половых органов методом ПЦР, качественное исследование</t>
  </si>
  <si>
    <t>A26.20.028.001</t>
  </si>
  <si>
    <t>Определение ДНК микоплазмы хоминис (Mycoplasma hominis) в отделяемом слизистых оболочек женских половых органов методом ПЦР, качественное исследование</t>
  </si>
  <si>
    <t>A26.20.027.001</t>
  </si>
  <si>
    <t>Определение ДНК микоплазмы гениталиум (Mycoplasma genitalium) в отделяемом слизистых оболочек женских половых органов методом ПЦР</t>
  </si>
  <si>
    <t>A.26.20.026.001</t>
  </si>
  <si>
    <t>Определение ДНК трихомонас вагиналис (Trichomonas vaginalis) в отделяемом слизистых оболочек женских половых органов методом ПЦР</t>
  </si>
  <si>
    <t>A26.20.022.001</t>
  </si>
  <si>
    <t>Определение ДНК гонококка (Neiseria gonorrhoeae) в отделяемом слизистых оболочек женских половых органов методом ПЦР</t>
  </si>
  <si>
    <t>A26.20.020.001</t>
  </si>
  <si>
    <t>Определение ДНК хламидии трахоматис (Chlamydia trachomatis) в отделяемом слизистых оболочек женских половых органов методом ПЦР</t>
  </si>
  <si>
    <t>A26.20.017.001</t>
  </si>
  <si>
    <t>Микроскопическое исследование отделяемого женских половых органов на трихомонады (Trichomonas vaginalis)</t>
  </si>
  <si>
    <t>A26.20.014.001</t>
  </si>
  <si>
    <t>Определение ДНК цитомегаловируса (Cytomegalovirus) в отделяемом из влагалища методом ПЦР, качественное исследование</t>
  </si>
  <si>
    <t>A26.20.013.001</t>
  </si>
  <si>
    <t>Определение ДНК вируса простого герпеса 1 и 2 типов (Herpes simplex virus types 1, 2) в отделяемом из влагалища методом ПЦР</t>
  </si>
  <si>
    <t>A26.20.012.005</t>
  </si>
  <si>
    <t>Определение ДНК 16 и 18 типов вирусов папилломы человека (Papilloma virus) высокого канцерогенного риска в отделяемом из влагалища методом ПЦР, качественное исследование</t>
  </si>
  <si>
    <t>A26.19.011</t>
  </si>
  <si>
    <t>Микроскопическое исследование кала на простейшие</t>
  </si>
  <si>
    <t>A26.19.010</t>
  </si>
  <si>
    <t>Микроскопическое исследование кала на яйца и личинки гельминтов</t>
  </si>
  <si>
    <t>A09.28.007</t>
  </si>
  <si>
    <t>Обнаружение желчных пигментов в моче</t>
  </si>
  <si>
    <t>A09.28.015</t>
  </si>
  <si>
    <t>Обнаружение кетоновых тел в моче</t>
  </si>
  <si>
    <t>A09.28.015.001</t>
  </si>
  <si>
    <t>Обнаружение кетоновых тел в моче экспресс-методом</t>
  </si>
  <si>
    <t>A12.19.005</t>
  </si>
  <si>
    <t>Исследование физических свойств каловых масс</t>
  </si>
  <si>
    <t>A12.23.004</t>
  </si>
  <si>
    <t>Микроскопическое исследование спинномозговой жидкости, подсчет клеток в счетной камере (определение цитоза)</t>
  </si>
  <si>
    <t>A12.28.015</t>
  </si>
  <si>
    <t>Микроскопическое исследование отделяемого из уретры</t>
  </si>
  <si>
    <t>A26.05.009</t>
  </si>
  <si>
    <t>Микроскопическое исследование "толстой капли" и "тонкого" мазка крови на малярийные плазмодии</t>
  </si>
  <si>
    <t>A26.09.092</t>
  </si>
  <si>
    <t>Микроскопическое исследование плевральной жидкости на микобактерий туберкулеза (Mycobacterium tuberculosis)</t>
  </si>
  <si>
    <t>A08.20.019</t>
  </si>
  <si>
    <t>Цитологическое исследование отделяемого из соска молочной железы</t>
  </si>
  <si>
    <t>A09.05.003</t>
  </si>
  <si>
    <t>Исследование уровня общего гемоглобина в крови</t>
  </si>
  <si>
    <t>A09.28.017</t>
  </si>
  <si>
    <t>Определение концентрации водородных ионов (рН) мочи</t>
  </si>
  <si>
    <t>A12.22.005</t>
  </si>
  <si>
    <t>Проведение глюкозотолерантного теста</t>
  </si>
  <si>
    <t>A26.06.082.001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</si>
  <si>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</si>
  <si>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A26.20.015</t>
  </si>
  <si>
    <t>Микроскопическое исследование влагалищного отделяемого на дрожжевые грибы</t>
  </si>
  <si>
    <t>A26.21.046</t>
  </si>
  <si>
    <t>Микроскопическое исследование отделяемого из уретры на трихомонас вагиналис (Trichomonas vaginalis)</t>
  </si>
  <si>
    <t>A26.28.008</t>
  </si>
  <si>
    <t>Микроскопическое исследование осадка мочи на трихомонады (Trichomonas vaginalis)</t>
  </si>
  <si>
    <t>A09.05.229</t>
  </si>
  <si>
    <t>Анализ крови на хроническое употребление  алкоголя(углеводдефицитный трансферрин(CDT))</t>
  </si>
  <si>
    <t>A08.20.017.001</t>
  </si>
  <si>
    <t>Цитологическое исследование микропрепарата цервикального канала</t>
  </si>
  <si>
    <t>A26.06.049.001</t>
  </si>
  <si>
    <t>Исследование уровня антител классов М, G (IgM, IgG) к вирусу иммунодефицита человека ВИЧ-1/2 и антигена р24 (Human immunodeficiency virus HIV 1/2 + Agp24) в крови</t>
  </si>
  <si>
    <t>A26.06.035</t>
  </si>
  <si>
    <t>Определение антигена (HbeAg) вируса гепатита В (Hepatitis В virus) в крови</t>
  </si>
  <si>
    <t>A26.06.101</t>
  </si>
  <si>
    <t>Определение антигена вируса гепатита С (Hepatitis С virus) в крови</t>
  </si>
  <si>
    <t>A09.05.130</t>
  </si>
  <si>
    <t>Исследование уровня простатспецифического антигена общего в крови (ПСА)</t>
  </si>
  <si>
    <t>A09.05.202</t>
  </si>
  <si>
    <t>Исследование уровня антигена аденогенных раков СА 125 в крови</t>
  </si>
  <si>
    <t>Физиотерапия</t>
  </si>
  <si>
    <t>A17.30.017</t>
  </si>
  <si>
    <t>Воздействие электрическим полем ультравысокой частоты (ЭП УВЧ)</t>
  </si>
  <si>
    <t>A17.30.024.002</t>
  </si>
  <si>
    <t>Электрофорез синусоидальными модулированными токами (СМТ-форез)</t>
  </si>
  <si>
    <t>A17.02.001</t>
  </si>
  <si>
    <t>Электростимуляция мышц</t>
  </si>
  <si>
    <t>A17.03.002</t>
  </si>
  <si>
    <t>Воздействие диадинамическими токами (ДДТ-терапия) при костной патологии</t>
  </si>
  <si>
    <t>A17.03.001</t>
  </si>
  <si>
    <t>Электрофорез лекарственных препаратов при костной патологии</t>
  </si>
  <si>
    <t>A17.04.001</t>
  </si>
  <si>
    <t>Электрофорез лекарственных препаратов при заболеваниях суставов</t>
  </si>
  <si>
    <t>A17.08.001</t>
  </si>
  <si>
    <t>Электрофорез лекарственных препаратов при заболеваниях верхних дыхательных путей</t>
  </si>
  <si>
    <t>A17.30.024</t>
  </si>
  <si>
    <t>Электрофорез импульсными токами</t>
  </si>
  <si>
    <t>A17.01.007</t>
  </si>
  <si>
    <t>Дарсонвализация кожи</t>
  </si>
  <si>
    <t>A17.30.018</t>
  </si>
  <si>
    <t>Воздействие электромагнитным излучением дециметрового диапазона (ДМВ)</t>
  </si>
  <si>
    <t>A17.30.007</t>
  </si>
  <si>
    <t>Воздействие электромагнитным излучением сантиметрового диапазона (СМВ-терапия)</t>
  </si>
  <si>
    <t>A17.30.025</t>
  </si>
  <si>
    <t>Общая магнитотерапия</t>
  </si>
  <si>
    <t>A20.01.005</t>
  </si>
  <si>
    <t>Фототерапия кожи</t>
  </si>
  <si>
    <t>A22.01.006</t>
  </si>
  <si>
    <t>Ультрафиолетовое облучение кожи</t>
  </si>
  <si>
    <t>A22.07.005</t>
  </si>
  <si>
    <t>Ультрафиолетовое облучение ротоглотки</t>
  </si>
  <si>
    <t>A17.30.034</t>
  </si>
  <si>
    <t>Ультрафонофорез лекарственный</t>
  </si>
  <si>
    <t>A21.01.001</t>
  </si>
  <si>
    <t>Общий массаж медицинский</t>
  </si>
  <si>
    <t>A21.01.003</t>
  </si>
  <si>
    <t>Массаж шеи медицинский</t>
  </si>
  <si>
    <t>A21.01.003.001</t>
  </si>
  <si>
    <t>Массаж воротниковой области</t>
  </si>
  <si>
    <t>A21.01.004</t>
  </si>
  <si>
    <t>Массаж верхней конечности медицинский</t>
  </si>
  <si>
    <t>A21.01.004.001</t>
  </si>
  <si>
    <t>Массаж верхней конечности, надплечья и области лопатки</t>
  </si>
  <si>
    <t>A21.01.004.002</t>
  </si>
  <si>
    <t>Массаж плечевого сустава</t>
  </si>
  <si>
    <t>A21.01.004.003</t>
  </si>
  <si>
    <t>Массаж локтевого сустава</t>
  </si>
  <si>
    <t>A21.01.004.004</t>
  </si>
  <si>
    <t>Массаж лучезапястного сустава</t>
  </si>
  <si>
    <t>A21.01.004.005</t>
  </si>
  <si>
    <t>Массаж кисти и предплечья</t>
  </si>
  <si>
    <t>A21.01.009</t>
  </si>
  <si>
    <t>Массаж нижней конечности медицинский</t>
  </si>
  <si>
    <t>A21.01.009.001</t>
  </si>
  <si>
    <t>Массаж нижней конечности и поясницы</t>
  </si>
  <si>
    <t>A21.01.009.002</t>
  </si>
  <si>
    <t>Массаж тазобедренного сустава и ягодичной области</t>
  </si>
  <si>
    <t>A21.01.009.003</t>
  </si>
  <si>
    <t>Массаж коленного сустава</t>
  </si>
  <si>
    <t>A21.01.009.004</t>
  </si>
  <si>
    <t>Массаж голеностопного сустава</t>
  </si>
  <si>
    <t>A21.01.009.005</t>
  </si>
  <si>
    <t>Массаж стопы и голени</t>
  </si>
  <si>
    <t>A21.03.001</t>
  </si>
  <si>
    <t>Массаж при переломе костей</t>
  </si>
  <si>
    <t>A21.03.002</t>
  </si>
  <si>
    <t>Массаж при заболеваниях позвоночника</t>
  </si>
  <si>
    <t>A21.03.002.001</t>
  </si>
  <si>
    <t>Массаж пояснично-крестцовой области</t>
  </si>
  <si>
    <t>A21.03.002.002</t>
  </si>
  <si>
    <t>Сегментарный массаж пояснично-крестцовой области</t>
  </si>
  <si>
    <t>A21.03.002.003</t>
  </si>
  <si>
    <t>Сегментарный массаж шейно-грудного отдела позвоночника</t>
  </si>
  <si>
    <t>A21.03.002.004</t>
  </si>
  <si>
    <t>Массаж пояснично-крестцового отдела позвоночника</t>
  </si>
  <si>
    <t>A21.03.002.005</t>
  </si>
  <si>
    <t>Массаж шейно-грудного отдела позвоночника</t>
  </si>
  <si>
    <t>A21.03.007</t>
  </si>
  <si>
    <t>Массаж спины медицинский</t>
  </si>
  <si>
    <t>Лазеротерапия единичного элемента</t>
  </si>
  <si>
    <t>Наркология</t>
  </si>
  <si>
    <t>B01.070.001</t>
  </si>
  <si>
    <t>Медицинское освидетельствование на состояние опьянения (алкогольного)</t>
  </si>
  <si>
    <t>Медицинское освидетельствование на состояние опьянения (наркотического )</t>
  </si>
  <si>
    <t>A13.29.001</t>
  </si>
  <si>
    <t>Психопатологическое обследование</t>
  </si>
  <si>
    <t>D22.02.003</t>
  </si>
  <si>
    <t>Предрейсовый (послерейсовый) медицинский осмотр водителя</t>
  </si>
  <si>
    <t>Патологоанатомическое отделение</t>
  </si>
  <si>
    <t>A08.01.001</t>
  </si>
  <si>
    <t>Патолого-анатомическое исследование биопсийного (операционного) материала кожи</t>
  </si>
  <si>
    <t>D22.02.004</t>
  </si>
  <si>
    <t>Туалет трупа (одевание, обмывание, возложение в гроб)</t>
  </si>
  <si>
    <t>D22.02.005</t>
  </si>
  <si>
    <t>Санитарно - гигиеническая подготовка умершего (стрижка волос, укладка, бритье, макияж)</t>
  </si>
  <si>
    <t>D22.02.006</t>
  </si>
  <si>
    <t>Хранение  тел умерших в холодильной камере морга по желанию родственников 1 сутки</t>
  </si>
  <si>
    <t>D22.02.007</t>
  </si>
  <si>
    <t>Обработка трупа бальзамирующей жидкостью</t>
  </si>
  <si>
    <t>D22.02.008</t>
  </si>
  <si>
    <t>Тампонирование полостей исследованного трупа</t>
  </si>
  <si>
    <t>Круглосуточный стационар</t>
  </si>
  <si>
    <t>D22.02.009</t>
  </si>
  <si>
    <t>Стоимость палаты комфортного содержания (одиночная палата) 1 к-день</t>
  </si>
  <si>
    <t>D22.02.010</t>
  </si>
  <si>
    <t>Стоимость палаты комфортного содержания (Одиночная палата с холодильником ) 2 к-день</t>
  </si>
  <si>
    <t>D22.02.011</t>
  </si>
  <si>
    <t>Стоимость палаты комфортного содержания (Одиночная палата с холодильником и сан.узлом.) 1 к-день</t>
  </si>
  <si>
    <t>A16.20.037</t>
  </si>
  <si>
    <t xml:space="preserve">Медицинское освидетельствование на наличие медицинских противопоказаний  к владению оружием в соотвтетсвтии с приказом МЗ РФ от 26.11.2021 г. №1104н </t>
  </si>
  <si>
    <t>Обязательное медицинское освидетельствования водителей транспортных средств (кандидатов в водители транспортных средств категории М,А,А1,В,В1,ВЕ в соответствии с приказом МЗ РФ от 24.11.2021 г. №1092н</t>
  </si>
  <si>
    <t>Обязательное медицинское освидетельствования водителей транспортных средств (кандидатов в водители транспортных средств категории М,А,А1,В,В1,ВЕ в соответствии с приказом МЗ РФ от 24.11.2021 г. №1092н (после лишения водительских прав)</t>
  </si>
  <si>
    <t>Обязательное медицинское освидетельствования водителей транспортных средств (кандидатов в водители транспортных средств) категории С,D, CE, DE, Tm, Tb, C1, D1, C1E, D1E в соответствии с приказом МЗ РФ от 24.11.2021 г. №1092н</t>
  </si>
  <si>
    <t>Обязательное медицинское освидетельствования водителей транспортных средств (кандидатов в водители транспортных средств) категории С,D, CE, DE, Tm, Tb, C1, D1, C1E, D1E в соответствии с приказом МЗ РФ от 24.11.2021 г. №1092н (после лишения водительских прав)</t>
  </si>
  <si>
    <t>Медицинское освидетельствование о наличии (об отсутствии) у трактористов, машинистов и водителей самоходных машин (кандидатов в трактористы, машинисты и водители самоходных машин) медицинских противопоказаний, медицинских показаний или медицинских ограничений к управлению самоходными машинами категории А1, AII, B в соотвтетствии с приказом МЗ РФ от 09.06.2022 г. №395н (форма №071/у)</t>
  </si>
  <si>
    <t>Медицинское освидетельствование о наличии (об отсутствии) у трактористов, машинистов и водителей самоходных машин (кандидатов в трактористы, машинисты и водители самоходных машин) медицинских противопоказаний, медицинских показаний или медицинских ограничений к управлению самоходными машинами категории А1, AII, B в соотвтетствии с приказом МЗ РФ от 09.06.2022 г. №395н (форма №071/у) (после лишения водительских прав)</t>
  </si>
  <si>
    <t>Медицинское освидетельствование о наличии (об отсутствии) у трактористов, машинистов и водителей самоходных машин (кандидатов в трактористы, машинисты и водители самоходных машин) медицинских противопоказаний, медицинских показаний или медицинских ограничений к управлению самоходными машинами категории AIII, AIV, C, D, E, F в соотвтетствии с приказом МЗ РФ от 09.06.2022 г. №395н (форма №071/у)</t>
  </si>
  <si>
    <t>Медицинское освидетельствование о наличии (об отсутствии) у трактористов, машинистов и водителей самоходных машин (кандидатов в трактористы, машинисты и водители самоходных машин) медицинских противопоказаний, медицинских показаний или медицинских ограничений к управлению самоходными машинами категории AIII, AIV, C, D, E, F в соотвтетствии с приказом МЗ РФ от 09.06.2022 г. №395н (форма №071/у) (после лишения водительских прав)</t>
  </si>
  <si>
    <t>медицинское освидетельствование на наличие медицинских противопоказаний к исполнению обязанностей частного охранника, включающего в себя химико-токсикологические исследования наличия в организме человека наркотических средств, психотропных веществ и их метаболитов</t>
  </si>
  <si>
    <t xml:space="preserve">медицинское освидетельствование лица на предмет наличия (отсутствия) заболевания, препятствующего поступлению на службу в органы и организации прокуратуры Российской Федерации и исполнению служебных обязанностей прокурорского работника в соотвтетствии с постановлением Правительства РФ от 26 августа 2013 г. N 733)
</t>
  </si>
  <si>
    <t xml:space="preserve">медицинское освидетельствование на наличие или отсутствие заболевания, препятствующего поступлению на службу в следственные органы и учреждения Следственного комитета Российской Федерации и исполнению служебных обязанностей сотрудника Следственного комитета Российской Федерации в соотвтетствии с постановлением Правительства РФ от 31 мая 2014 г. N 500
</t>
  </si>
  <si>
    <t>Медицинское обследование и освидетельствование граждан, поступающих на военную службу по контракту, на приравненную службу, и граждан, поступающих в мобилизационный людской резерв в соответствии с постановлением правительтсва от 04.07.2013 г. №565</t>
  </si>
  <si>
    <t>Медицинское освидетельствование иностранного гражданина или лица без гражданства в соотвтетствии с приказом МЗ РФ от 19.11.2021г. №1079н</t>
  </si>
  <si>
    <t xml:space="preserve">Справка об отсутствии медицинских противопоказаний для работы с использованием сведений, составляющих государственную тайну в соотвтетвтсвии с приказм Министерства здравоохранения и социального развития РФ от 26 августа 2011 г. N 989н
</t>
  </si>
  <si>
    <t>Диспансеризация государственныых гражданских служащих Российской Федерации и муниципальных служащих в соотвтетствии с приказом МЗ и СР от 14.12.2009 г. №984н (мужчины до 40 лет)</t>
  </si>
  <si>
    <t>проведение лабораторных и функциональных исследований</t>
  </si>
  <si>
    <t>Диспансеризация государственных гражданских служащих Российской Федерации и муниципальных служащих в соотвтетствии с приказом МЗ и СР от 14.12.2009 г. №984н (мужчины после 40 лет)</t>
  </si>
  <si>
    <t>Диспансеризация государственныых гражданских служащих Российской Федерации и муниципальных служащих в соотвтетствии с приказом МЗ и СР от 14.12.2009 г. №984н (женщины до 40 лет)</t>
  </si>
  <si>
    <t>Диспансеризация государственныых гражданских служащих Российской Федерации и муниципальных служащих в соотвтетствии с приказом МЗ и СР от 14.12.2009 г. №984н (женщины после 40 лет)</t>
  </si>
  <si>
    <t xml:space="preserve">Психиатрическое освидетельствование в соотвтетствии с приказом МЗ РФ от 20 мая 2022 г. N 342н
</t>
  </si>
  <si>
    <t>Медицинское обследование в соответствии с приказом МЗ РФ от 28.01.2021 г. № 29н</t>
  </si>
  <si>
    <t>Медицинское освидетельствование в соотвтетствии с приказом МЗ РФ от 15.12.2014 г. №834н (врачебное профессионально-консультативное заключение, форма 086/у) (кроме лиц окончивших образовательные учржедния в год прохождения медицинской комиссии) -мужчины</t>
  </si>
  <si>
    <t>Медицинское освидетельствование в соотвтетствии с приказом МЗ РФ от 15.12.2014 г. №834н (врачебное профессионально-консультативное заключение, форма 086/у) (кроме лиц окончивших образовательные учржедния в год прохождения медицинской комиссии) - женщины</t>
  </si>
  <si>
    <t>Итого накладные затраты (строка 7 = строка 5*строка 6)</t>
  </si>
  <si>
    <t>можно добавить</t>
  </si>
  <si>
    <t>коэф индексации</t>
  </si>
  <si>
    <t>Средняя стоимость</t>
  </si>
  <si>
    <t>Комплекс суточного мониторирования ЭКГ ООО "Компания Нео"</t>
  </si>
  <si>
    <t>Электрокардиограф ЭК12Т-01-Р-Д</t>
  </si>
  <si>
    <t>Авторефкератометр HRK-1</t>
  </si>
  <si>
    <t>Анализатор видеоцифровой иммунохроматографический (к-кт с ноутбуком и принтером)</t>
  </si>
  <si>
    <t>Анализатор для фотофиксации и анализа иммунохроматографических экспресс-тестов "</t>
  </si>
  <si>
    <t>Анализатор паров этанола в выдыхаемом воздухе "Юпитер-П"</t>
  </si>
  <si>
    <t>Анализаторы паров этанола в выдыхаемом воздухе "АЛКОТЕКТОР"</t>
  </si>
  <si>
    <t>Аппарат  для ультрозвуковой  терапии  УЗТ - 1.07ф</t>
  </si>
  <si>
    <t>Аппарат  Поток-1</t>
  </si>
  <si>
    <t>Аппарат  УВЧ - 60</t>
  </si>
  <si>
    <t>Аппарат "Искра"</t>
  </si>
  <si>
    <t>Аппарат АИБ-терапии Луч</t>
  </si>
  <si>
    <t>Аппарат для гальванизации "ЭЛФОР-ПРОФ"</t>
  </si>
  <si>
    <t>Аппарат для гальванизации и лекарственного электрофореза "ПоТок"</t>
  </si>
  <si>
    <t>Аппарат для лечения диадинамическими токами ДТ-50-3 "Тонус-1"</t>
  </si>
  <si>
    <t>Аппарат для лечения диадинамическими токами ДТ50-3</t>
  </si>
  <si>
    <t>Аппарат для лечения динамическими токами "Тонус-1М"</t>
  </si>
  <si>
    <t>Аппарат для низкочастотной магнитотерапии передвижной "Полюс-2М"</t>
  </si>
  <si>
    <t>аппарат дозированного вытяжения позвоночника</t>
  </si>
  <si>
    <t>Аппарат магнитоинфракрасный лазерный терапевтический "рикта"-04/4</t>
  </si>
  <si>
    <t>Аппарат магнитоинфракрасный лазерный терапевтический АКТ РИКТА 03/2</t>
  </si>
  <si>
    <t>Аппарат магнитотерапевтический "Алмаг 02"</t>
  </si>
  <si>
    <t>Аппарат низкочастотной  физиотерапии "Амплипульс-5Бр"</t>
  </si>
  <si>
    <t>Аппарат низкочастотной электротерапии микротоками переносной "Амплипульс-5ДС"</t>
  </si>
  <si>
    <t>Аппарат Полюс 101</t>
  </si>
  <si>
    <t>Аппарат Поток-1</t>
  </si>
  <si>
    <t>Аппарат УВЧ УВЧ-30.03-"НанЭМА"</t>
  </si>
  <si>
    <t>Аппарат УЗТ (ультразвуковая терапия) УЗТ-1.01Ф-"Мед ТеКо"</t>
  </si>
  <si>
    <t>Аппарат УЗТ 1,07Ф универсал,для терапии  без.</t>
  </si>
  <si>
    <t>Аппарат ультразвуковой диагностический DC с принадлежностями</t>
  </si>
  <si>
    <t>Аппарат Ультро-фиолетовое облучение</t>
  </si>
  <si>
    <t>Видеокольпоскоп цифровой SLV-101 c принадлежностями</t>
  </si>
  <si>
    <t>Индикатор эталона в выдыхаемом воздухе "АЛКОТЕСТЕР-01"</t>
  </si>
  <si>
    <t>Комплекс суточного мониторирования АД ООО "Компания Нео"</t>
  </si>
  <si>
    <t>Комплекс суточного электрокардиографического мониторирования</t>
  </si>
  <si>
    <t>комплекс электрокардиографический 12-кан. транстелефонный цифровой "ТРЕДЕКС ТТ"</t>
  </si>
  <si>
    <t>Кушетка-стол массажная КСМ-04э</t>
  </si>
  <si>
    <t>Лампа бестеневая с лупой АтисМед ЛЛ-3</t>
  </si>
  <si>
    <t>Ларингоскоп с набором клинков</t>
  </si>
  <si>
    <t>Набор диагностический BasicSet(риноскоп)</t>
  </si>
  <si>
    <t>Набор пробных очковых линз ARMED (большой)</t>
  </si>
  <si>
    <t>Оптическая система с принадлежностями SOM</t>
  </si>
  <si>
    <t>Отоскоп диагностический с принадлежностями</t>
  </si>
  <si>
    <t>Офтальмоскоп диагностический KaWePiccolightE50</t>
  </si>
  <si>
    <t>Прибор для исследования поля зрения "ПериграфПериком"</t>
  </si>
  <si>
    <t>Регистратор амбулаторный для мониторинга артериального давления</t>
  </si>
  <si>
    <t>Регистратор и анализатор амбулаторный для длительного электокардиогр.мониторинга</t>
  </si>
  <si>
    <t>Регистратор ЭКГ холтеровский "Валента" МН-05</t>
  </si>
  <si>
    <t>Регистрирующий блок АД в исполнении ИАД-01-1</t>
  </si>
  <si>
    <t>Рефрактометр/Рефрактокератометр автоматический</t>
  </si>
  <si>
    <t>Термометр инфракрасный бесконтактный с принадлежностями</t>
  </si>
  <si>
    <t>Тонометр внутриглазного давления ТВГД</t>
  </si>
  <si>
    <t>Тонометр внутриглазного давления ТВГД-02</t>
  </si>
  <si>
    <t>Тонометр внутриглазного давления ТВГД-02 Российская Федерация</t>
  </si>
  <si>
    <t>Фетальный монитор (кардиотокограф) Сономед-200</t>
  </si>
  <si>
    <t>Щелевая лампа</t>
  </si>
  <si>
    <t>Электрокардиограф</t>
  </si>
  <si>
    <t>Электрокардиограф 6-ти канальный CardiMaxFX-8222</t>
  </si>
  <si>
    <t>Электроэнцефалограф-анализатор "Энцефалин"</t>
  </si>
  <si>
    <t>Электроэнцефалограф-анализатор ЭЭГА-21/26</t>
  </si>
  <si>
    <t>Автоматическая центрифуга "DG Spin"</t>
  </si>
  <si>
    <t>Автоматический автоклав TANZO C23 NEW</t>
  </si>
  <si>
    <t>Автоматический анализатор для биохимических исследований</t>
  </si>
  <si>
    <t>Автоматический биохимический анализатор ACCENT 300</t>
  </si>
  <si>
    <t>Автоматический биохимический анализатор XL-640</t>
  </si>
  <si>
    <t>Амплификатор детектирующий "ДТпрайм" по ТУ</t>
  </si>
  <si>
    <t>Анализатор гематологический  МЕК-6410 К с принадлежностями</t>
  </si>
  <si>
    <t>Анализатор мочи Laura Smart (серийный номер 9921-1-202301)</t>
  </si>
  <si>
    <t>Анализатор мочи серии Урискрин по ТУ 9443-060-56564447-2012</t>
  </si>
  <si>
    <t>Анализатор скорости оседания эритроцитов серии ВЕССТАТИК</t>
  </si>
  <si>
    <t>Анализатор факторов свертываемости крови СА-50 с принадлежностями</t>
  </si>
  <si>
    <t>Аспиратор с сосудом-ловушкой FTA-1</t>
  </si>
  <si>
    <t>Бокс лабораторный с УФ лампой для проведения полимеразной цепной реакции БЛ-ПЦР</t>
  </si>
  <si>
    <t>Бокс микробиологической безопасности БМБ-II-"Ламинар-С"</t>
  </si>
  <si>
    <t>Вортекс V-1 plus</t>
  </si>
  <si>
    <t>Встряхиватель лабораторный медицинский ЦВ-2500</t>
  </si>
  <si>
    <t>Вытяжной шкаф FС 11 С</t>
  </si>
  <si>
    <t>Гематологический анализатор АСТ  без.</t>
  </si>
  <si>
    <t>Гематологический анализатор Элит 3 (серийный номер 961977)</t>
  </si>
  <si>
    <t>Дозатор механический 1- канальный с варьируемым объемом дозирования (100-1000 мк</t>
  </si>
  <si>
    <t>Дозатор механический 1- канальный с варьируемым объемом дозирования (2-20 мкл)</t>
  </si>
  <si>
    <t>Дозатор механический 1- канальный с варьируемым объемом дозирования (20-200 мкл)</t>
  </si>
  <si>
    <t>Дозатор механический 1-канальный с варьируемым объемом дозирования (0,5-10 мкл)</t>
  </si>
  <si>
    <t>Дозатор механический 1-канальный с варьируемым объемом дозирования (100-1000 мкл</t>
  </si>
  <si>
    <t>Дозатор механический 1-канальный с варьируемым объемом дозирования (20-200 мкл)</t>
  </si>
  <si>
    <t>Коагулометр автоматический АК-37 с принадлежностями</t>
  </si>
  <si>
    <t>Лабораторные микроцентрифуги MiniSpin</t>
  </si>
  <si>
    <t>Ламинарно-патоковый шкаф серии КС 1</t>
  </si>
  <si>
    <t>Механический дозатор переменного обьема 8-канальный 30-300мкл.proline plus</t>
  </si>
  <si>
    <t>Микроскоп бинокулярный с освещением по Келеру Микмед6</t>
  </si>
  <si>
    <t>Микроскоп Биомед 1</t>
  </si>
  <si>
    <t>Микроскоп Биомед1</t>
  </si>
  <si>
    <t>Облучатель бактерицидный передвижной ОБН-450</t>
  </si>
  <si>
    <t>Стерилизатор сухожаровый ГП-20  (М)</t>
  </si>
  <si>
    <t>Стерилизатор сухожаровый ГП-40 (М)</t>
  </si>
  <si>
    <t>Термостат твердотельный программируемый мангабаритный ТТ-1-"ДНК-Техн." по ТУ</t>
  </si>
  <si>
    <t>Термостат твердотельный с таймеромТТ-2-"Термит" 9452-004-46482062-2002</t>
  </si>
  <si>
    <t>Фотометр для микропланшет</t>
  </si>
  <si>
    <t>Хроматограф жидкостный портативный "Близар CDT"</t>
  </si>
  <si>
    <t>Центрифуга Вортекс персональный V-1 plus</t>
  </si>
  <si>
    <t>Центрифуга лабораторная медицинская</t>
  </si>
  <si>
    <t>Центрифуга медицинская серии СМ, вариант исполнения:СМ-50М</t>
  </si>
  <si>
    <t>Шкаф ламинарный класс II</t>
  </si>
  <si>
    <t>Аппарат  Минендент - 55</t>
  </si>
  <si>
    <t>Аппарат для рентгенографии передвижной палатный "РЕНЕКС"</t>
  </si>
  <si>
    <t>Аппарат мамограф МД-РА-Рентгеновский</t>
  </si>
  <si>
    <t>Аппарат рентгеновский палатный передвижной разборный портативный "МобиРен-4-МТ"</t>
  </si>
  <si>
    <t>Аппарат рентгеновский с линейной томографией Х-RAY SYSTEM CLIMOMAT</t>
  </si>
  <si>
    <t>Комплекс  рентгеновский  диагностический  Рентген - 47 без  УРИ № 6</t>
  </si>
  <si>
    <t>Комплекс рентгеновский диагностический стационарный «Уникорд-МТ- Плюс»</t>
  </si>
  <si>
    <t>Комплекс рентгеновский диагностический цифровой "МЕДИКС-РЦ-"АМИКО"</t>
  </si>
  <si>
    <t>Машина проявочная автомат.для листовых радиограф-их мед.пленок"Оптимакс-Амико"</t>
  </si>
  <si>
    <t>Машина проявочная автоматическая для листовых радиографических медицинских плено</t>
  </si>
  <si>
    <t>Рентгеновский  диагностический  передвижной  аппарат</t>
  </si>
  <si>
    <t>Система маммографическая MX с принадлежностями, модель 600</t>
  </si>
  <si>
    <t>Флюорограф цифр. малодоз. с автомат. режимом съемки в прямой и боковой проекциях</t>
  </si>
  <si>
    <t>Видеодисплей для эндоскопии</t>
  </si>
  <si>
    <t>Зажим с захватом 3х зубчатый</t>
  </si>
  <si>
    <t>Захват-корзина для удаления инородных тел для канала эндоскопа</t>
  </si>
  <si>
    <t>Инъектор "Еndo-Flex"</t>
  </si>
  <si>
    <t>Колонофиброскоп с источником света</t>
  </si>
  <si>
    <t>Отсасыватель медицинский "Armed"</t>
  </si>
  <si>
    <t>Система эндоскопической визуализации</t>
  </si>
  <si>
    <t>Течеискатель для  проверки герметичности эндоскопов адаптированный под эндоскопы</t>
  </si>
  <si>
    <t>Установка   дезинфекционная  эндоскопическая  "УДЭ-1-КРОНТ"</t>
  </si>
  <si>
    <t>Установка дезинфекционная эндоскопическая УДЭ-1-"КРОНТ"</t>
  </si>
  <si>
    <t>Фиброгастродуоденоскоп в составе</t>
  </si>
  <si>
    <t>Фиброскоп СIE-E3</t>
  </si>
  <si>
    <t>Шкаф медицинский для хранения гибких эндоскопов</t>
  </si>
  <si>
    <t>Шкаф медицинский металлический для хранения чистых эндоскопов ШММБ-01</t>
  </si>
  <si>
    <t>Штатив для размещения эндоскопов после дезинфекционной обработки</t>
  </si>
  <si>
    <t>Щипцы биологические зубчатые "Крокодил" для канала эндоскопа</t>
  </si>
  <si>
    <t>Эндоскопия (пошлякова)</t>
  </si>
  <si>
    <t>Отделение рентгенодиагностики</t>
  </si>
  <si>
    <t>ИТОГО</t>
  </si>
  <si>
    <t xml:space="preserve">КДЛ </t>
  </si>
  <si>
    <t>Окулист</t>
  </si>
  <si>
    <t>Нарколг</t>
  </si>
  <si>
    <t>Физиотерапевтическое отделение</t>
  </si>
  <si>
    <t>Массаж</t>
  </si>
  <si>
    <t>Оториноларинголог</t>
  </si>
  <si>
    <t>Функциональная диагностика</t>
  </si>
  <si>
    <t>Ультразвуковая диагностика</t>
  </si>
  <si>
    <t>Гинекология</t>
  </si>
  <si>
    <t>,</t>
  </si>
  <si>
    <t>Наименование исследования</t>
  </si>
  <si>
    <t>Время проведения (мин)</t>
  </si>
  <si>
    <t>Себестоимость услуги (руб)</t>
  </si>
  <si>
    <t>стоимость 1 минуты</t>
  </si>
  <si>
    <t>ФОТ основного персонала,руб/мин</t>
  </si>
  <si>
    <t>Ультразвуковое исследование молочных желез (двух)</t>
  </si>
  <si>
    <t>медицинская сестра анестезист (при проведение анестезии при эндоскопических исследованиях)</t>
  </si>
  <si>
    <t>врач-анестезиолог (при поведении анестезии при эндоскопических исследованиях)</t>
  </si>
  <si>
    <t>Наименование</t>
  </si>
  <si>
    <t>сумма</t>
  </si>
  <si>
    <t>Стоиммость медикаментов</t>
  </si>
  <si>
    <t>Цефазолин 1 амп</t>
  </si>
  <si>
    <t>атропин 1 амп</t>
  </si>
  <si>
    <t>димидрол 1 амп</t>
  </si>
  <si>
    <t>пропофол 1 амп</t>
  </si>
  <si>
    <t>фентанил 1 амп</t>
  </si>
  <si>
    <t>Стоимость 2 пациента/дня (27765204-(2263*1663))/2263/10)</t>
  </si>
  <si>
    <t>разница</t>
  </si>
  <si>
    <t xml:space="preserve"> % повышения</t>
  </si>
  <si>
    <t>цена новая</t>
  </si>
  <si>
    <t>A06.12.012.001</t>
  </si>
  <si>
    <t>Артериально-стимулированный венозный забор крови</t>
  </si>
  <si>
    <t>Процедурный кабинет</t>
  </si>
  <si>
    <t>Прием (осмотр, консультация) врача-терпевта, врача-терапевта участкового первичный</t>
  </si>
  <si>
    <t>Прием (осмотр, консультация) врача-терапевта. врача-терапевта участкового повторный</t>
  </si>
  <si>
    <t>Диспансерный прием (осмотр, консультация) врача-терапевта, врача-терапевта участкового</t>
  </si>
  <si>
    <t>Профилактический прием (осмотр, консультация) врача-терапевта, врача-терапевта участкового</t>
  </si>
  <si>
    <t>Искусственное прерывание беременности (аборт)</t>
  </si>
  <si>
    <t>Цена услуги, руб</t>
  </si>
  <si>
    <t>Приложение 1</t>
  </si>
  <si>
    <t>к приказу главного врача</t>
  </si>
  <si>
    <t>ПРЕЙСКУРАНТ ЦЕН ГБУЗ СК "Александровская РБ"</t>
  </si>
  <si>
    <t>НА ПЛАТНЫЕ МЕДИЦИНСКИЕ УСЛУГИ С 01.01.2025 ГОДА</t>
  </si>
  <si>
    <t>Общая врачебная практика (семейная медицина)</t>
  </si>
  <si>
    <t>№ п/п</t>
  </si>
  <si>
    <t>от " 27 " декабря  2024 г. № 687</t>
  </si>
  <si>
    <t>Медицинское обследование в соответствии с приказом МЗ РФ от 28.01.2021 г. № 29н (мужчины)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</si>
</sst>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</font>
    <font>
      <sz val="12"/>
      <name val="Times New Roman"/>
      <family val="1"/>
      <charset val="204"/>
    </font>
    <font>
      <sz val="13"/>
      <color rgb="FFFF0000"/>
      <name val="Arial"/>
      <family val="2"/>
      <charset val="204"/>
    </font>
    <font>
      <sz val="13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3366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F1FF"/>
        <bgColor auto="1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D8AB9"/>
      </left>
      <right style="thin">
        <color rgb="FF7D8AB9"/>
      </right>
      <top style="thin">
        <color rgb="FF7D8AB9"/>
      </top>
      <bottom/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right" wrapText="1"/>
    </xf>
    <xf numFmtId="1" fontId="0" fillId="0" borderId="0" xfId="0" applyNumberFormat="1"/>
    <xf numFmtId="3" fontId="1" fillId="0" borderId="3" xfId="0" applyNumberFormat="1" applyFont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justify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5" fontId="5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4" fontId="10" fillId="3" borderId="6" xfId="0" applyNumberFormat="1" applyFont="1" applyFill="1" applyBorder="1" applyAlignment="1">
      <alignment horizontal="center" vertical="top" wrapText="1"/>
    </xf>
    <xf numFmtId="4" fontId="10" fillId="3" borderId="7" xfId="0" applyNumberFormat="1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2" borderId="0" xfId="0" applyNumberFormat="1" applyFont="1" applyFill="1" applyAlignment="1">
      <alignment horizontal="center"/>
    </xf>
    <xf numFmtId="0" fontId="4" fillId="0" borderId="4" xfId="0" applyFont="1" applyBorder="1" applyAlignment="1">
      <alignment vertical="top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Fill="1" applyBorder="1" applyAlignment="1">
      <alignment horizontal="right" wrapText="1"/>
    </xf>
    <xf numFmtId="0" fontId="0" fillId="4" borderId="0" xfId="0" applyFill="1"/>
    <xf numFmtId="1" fontId="0" fillId="4" borderId="0" xfId="0" applyNumberFormat="1" applyFill="1"/>
    <xf numFmtId="0" fontId="0" fillId="4" borderId="0" xfId="0" applyFill="1" applyAlignment="1">
      <alignment wrapText="1"/>
    </xf>
    <xf numFmtId="0" fontId="0" fillId="0" borderId="0" xfId="0" applyAlignment="1">
      <alignment horizontal="right" wrapText="1"/>
    </xf>
    <xf numFmtId="0" fontId="4" fillId="0" borderId="10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9" fillId="0" borderId="11" xfId="0" applyFont="1" applyBorder="1" applyAlignment="1">
      <alignment horizontal="justify" vertical="center" wrapText="1"/>
    </xf>
    <xf numFmtId="0" fontId="0" fillId="0" borderId="4" xfId="0" applyBorder="1" applyAlignment="1">
      <alignment vertical="top"/>
    </xf>
    <xf numFmtId="0" fontId="4" fillId="0" borderId="4" xfId="0" applyFont="1" applyFill="1" applyBorder="1" applyAlignment="1">
      <alignment horizontal="justify" vertical="top" wrapText="1"/>
    </xf>
    <xf numFmtId="0" fontId="0" fillId="0" borderId="4" xfId="0" applyFill="1" applyBorder="1" applyAlignment="1">
      <alignment vertical="top"/>
    </xf>
    <xf numFmtId="164" fontId="4" fillId="0" borderId="4" xfId="0" applyNumberFormat="1" applyFont="1" applyFill="1" applyBorder="1" applyAlignment="1">
      <alignment vertical="top"/>
    </xf>
    <xf numFmtId="1" fontId="4" fillId="0" borderId="4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0" fillId="0" borderId="12" xfId="0" applyBorder="1" applyAlignment="1">
      <alignment horizontal="center" vertical="top"/>
    </xf>
    <xf numFmtId="0" fontId="0" fillId="0" borderId="0" xfId="0" applyAlignment="1">
      <alignment vertical="top"/>
    </xf>
    <xf numFmtId="0" fontId="3" fillId="0" borderId="12" xfId="0" applyFont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vertical="top" wrapText="1"/>
    </xf>
    <xf numFmtId="164" fontId="11" fillId="0" borderId="4" xfId="0" applyNumberFormat="1" applyFont="1" applyFill="1" applyBorder="1" applyAlignment="1">
      <alignment vertical="top"/>
    </xf>
    <xf numFmtId="0" fontId="11" fillId="0" borderId="4" xfId="0" applyFont="1" applyFill="1" applyBorder="1" applyAlignment="1">
      <alignment vertical="top"/>
    </xf>
    <xf numFmtId="1" fontId="11" fillId="0" borderId="4" xfId="0" applyNumberFormat="1" applyFont="1" applyFill="1" applyBorder="1" applyAlignment="1">
      <alignment vertical="top"/>
    </xf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0" fillId="3" borderId="0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left" wrapText="1"/>
    </xf>
    <xf numFmtId="0" fontId="8" fillId="2" borderId="8" xfId="0" applyFont="1" applyFill="1" applyBorder="1" applyAlignment="1">
      <alignment horizontal="left" wrapText="1"/>
    </xf>
    <xf numFmtId="0" fontId="0" fillId="0" borderId="0" xfId="0" applyAlignment="1">
      <alignment horizontal="center" vertical="top"/>
    </xf>
    <xf numFmtId="0" fontId="4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center" vertical="top"/>
    </xf>
    <xf numFmtId="0" fontId="8" fillId="0" borderId="14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top"/>
    </xf>
    <xf numFmtId="0" fontId="11" fillId="0" borderId="13" xfId="0" applyFont="1" applyFill="1" applyBorder="1" applyAlignment="1">
      <alignment horizontal="center" vertical="top"/>
    </xf>
    <xf numFmtId="0" fontId="11" fillId="0" borderId="14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opLeftCell="A4" workbookViewId="0">
      <selection activeCell="F16" sqref="F16"/>
    </sheetView>
  </sheetViews>
  <sheetFormatPr defaultRowHeight="15" x14ac:dyDescent="0.25"/>
  <cols>
    <col min="1" max="1" width="5.5703125" customWidth="1"/>
    <col min="2" max="2" width="63.28515625" customWidth="1"/>
    <col min="3" max="4" width="27.5703125" customWidth="1"/>
    <col min="5" max="5" width="19.85546875" customWidth="1"/>
    <col min="6" max="7" width="18" customWidth="1"/>
  </cols>
  <sheetData>
    <row r="2" spans="1:8" ht="18.75" x14ac:dyDescent="0.3">
      <c r="A2" s="70" t="s">
        <v>7</v>
      </c>
      <c r="B2" s="70"/>
      <c r="C2" s="70"/>
      <c r="D2" s="70"/>
      <c r="E2" s="70"/>
      <c r="F2" s="70"/>
      <c r="G2" s="70"/>
    </row>
    <row r="3" spans="1:8" x14ac:dyDescent="0.25">
      <c r="B3" t="s">
        <v>822</v>
      </c>
      <c r="C3">
        <v>1</v>
      </c>
    </row>
    <row r="4" spans="1:8" ht="124.5" customHeight="1" x14ac:dyDescent="0.25">
      <c r="A4" s="7" t="s">
        <v>6</v>
      </c>
      <c r="B4" s="7" t="s">
        <v>1</v>
      </c>
      <c r="C4" s="7" t="s">
        <v>39</v>
      </c>
      <c r="D4" s="7" t="s">
        <v>2</v>
      </c>
      <c r="E4" s="7" t="s">
        <v>40</v>
      </c>
      <c r="F4" s="7" t="s">
        <v>44</v>
      </c>
      <c r="G4" s="7" t="s">
        <v>46</v>
      </c>
      <c r="H4" s="40" t="s">
        <v>972</v>
      </c>
    </row>
    <row r="5" spans="1:8" ht="16.5" x14ac:dyDescent="0.25">
      <c r="A5" s="7"/>
      <c r="B5" s="8" t="s">
        <v>45</v>
      </c>
      <c r="C5" s="8"/>
      <c r="D5" s="9"/>
      <c r="E5" s="9"/>
      <c r="F5" s="8"/>
      <c r="G5" s="9">
        <f>SUM(G6:G9)</f>
        <v>648.76858490566042</v>
      </c>
    </row>
    <row r="6" spans="1:8" ht="30" x14ac:dyDescent="0.25">
      <c r="A6" s="7"/>
      <c r="B6" s="13" t="s">
        <v>38</v>
      </c>
      <c r="C6" s="8">
        <v>80668</v>
      </c>
      <c r="D6" s="9">
        <f t="shared" ref="D6:D9" si="0">C6*1.302</f>
        <v>105029.736</v>
      </c>
      <c r="E6" s="9">
        <f t="shared" ref="E6:E10" si="1">148.4*60</f>
        <v>8904</v>
      </c>
      <c r="F6" s="8">
        <v>20</v>
      </c>
      <c r="G6" s="9">
        <f>D6/E6*F6*$C$3</f>
        <v>235.9158490566038</v>
      </c>
      <c r="H6">
        <f>ROUND(D6/E6*$C$3,0)</f>
        <v>12</v>
      </c>
    </row>
    <row r="7" spans="1:8" ht="30" x14ac:dyDescent="0.25">
      <c r="A7" s="7"/>
      <c r="B7" s="13" t="s">
        <v>50</v>
      </c>
      <c r="C7" s="8">
        <v>80668</v>
      </c>
      <c r="D7" s="9">
        <f t="shared" si="0"/>
        <v>105029.736</v>
      </c>
      <c r="E7" s="9">
        <f t="shared" si="1"/>
        <v>8904</v>
      </c>
      <c r="F7" s="8">
        <v>14</v>
      </c>
      <c r="G7" s="9">
        <f t="shared" ref="G7:G15" si="2">D7/E7*F7*$C$3</f>
        <v>165.14109433962267</v>
      </c>
    </row>
    <row r="8" spans="1:8" ht="30" x14ac:dyDescent="0.25">
      <c r="A8" s="7"/>
      <c r="B8" s="13" t="s">
        <v>52</v>
      </c>
      <c r="C8" s="8">
        <v>80668</v>
      </c>
      <c r="D8" s="9">
        <f t="shared" si="0"/>
        <v>105029.736</v>
      </c>
      <c r="E8" s="9">
        <f t="shared" si="1"/>
        <v>8904</v>
      </c>
      <c r="F8" s="8">
        <v>14</v>
      </c>
      <c r="G8" s="9">
        <f t="shared" si="2"/>
        <v>165.14109433962267</v>
      </c>
    </row>
    <row r="9" spans="1:8" ht="30" x14ac:dyDescent="0.25">
      <c r="A9" s="7"/>
      <c r="B9" s="13" t="s">
        <v>54</v>
      </c>
      <c r="C9" s="8">
        <v>80668</v>
      </c>
      <c r="D9" s="9">
        <f t="shared" si="0"/>
        <v>105029.736</v>
      </c>
      <c r="E9" s="9">
        <f t="shared" si="1"/>
        <v>8904</v>
      </c>
      <c r="F9" s="8">
        <v>7</v>
      </c>
      <c r="G9" s="9">
        <f t="shared" si="2"/>
        <v>82.570547169811334</v>
      </c>
    </row>
    <row r="10" spans="1:8" ht="30" x14ac:dyDescent="0.25">
      <c r="A10" s="7"/>
      <c r="B10" s="13" t="s">
        <v>166</v>
      </c>
      <c r="C10" s="8">
        <v>80668</v>
      </c>
      <c r="D10" s="9">
        <f t="shared" ref="D10" si="3">C10*1.302</f>
        <v>105029.736</v>
      </c>
      <c r="E10" s="9">
        <f t="shared" si="1"/>
        <v>8904</v>
      </c>
      <c r="F10" s="8">
        <v>45</v>
      </c>
      <c r="G10" s="9">
        <f t="shared" ref="G10" si="4">D10/E10*F10*$C$3</f>
        <v>530.81066037735854</v>
      </c>
    </row>
    <row r="11" spans="1:8" ht="16.5" x14ac:dyDescent="0.25">
      <c r="A11" s="10"/>
      <c r="B11" s="10" t="s">
        <v>47</v>
      </c>
      <c r="C11" s="8"/>
      <c r="D11" s="9"/>
      <c r="E11" s="9"/>
      <c r="F11" s="8"/>
      <c r="G11" s="9">
        <f>SUM(G12:G15)</f>
        <v>324.78641509433965</v>
      </c>
    </row>
    <row r="12" spans="1:8" ht="30" x14ac:dyDescent="0.25">
      <c r="A12" s="7"/>
      <c r="B12" s="13" t="s">
        <v>38</v>
      </c>
      <c r="C12" s="8">
        <v>40384</v>
      </c>
      <c r="D12" s="9">
        <f t="shared" ref="D12:D15" si="5">C12*1.302</f>
        <v>52579.968000000001</v>
      </c>
      <c r="E12" s="9">
        <f t="shared" ref="E12:E15" si="6">148.4*60</f>
        <v>8904</v>
      </c>
      <c r="F12" s="8">
        <v>20</v>
      </c>
      <c r="G12" s="9">
        <f t="shared" si="2"/>
        <v>118.10415094339623</v>
      </c>
      <c r="H12">
        <f>ROUND(D12/E12*$C$3,0)</f>
        <v>6</v>
      </c>
    </row>
    <row r="13" spans="1:8" ht="30" x14ac:dyDescent="0.25">
      <c r="A13" s="7"/>
      <c r="B13" s="13" t="s">
        <v>50</v>
      </c>
      <c r="C13" s="8">
        <v>40384</v>
      </c>
      <c r="D13" s="9">
        <f t="shared" si="5"/>
        <v>52579.968000000001</v>
      </c>
      <c r="E13" s="9">
        <f t="shared" si="6"/>
        <v>8904</v>
      </c>
      <c r="F13" s="8">
        <v>14</v>
      </c>
      <c r="G13" s="9">
        <f t="shared" si="2"/>
        <v>82.672905660377367</v>
      </c>
      <c r="H13">
        <f t="shared" ref="H13:H15" si="7">ROUND(D13/E13,0)</f>
        <v>6</v>
      </c>
    </row>
    <row r="14" spans="1:8" ht="30" x14ac:dyDescent="0.25">
      <c r="A14" s="7"/>
      <c r="B14" s="13" t="s">
        <v>52</v>
      </c>
      <c r="C14" s="8">
        <v>40384</v>
      </c>
      <c r="D14" s="9">
        <f t="shared" si="5"/>
        <v>52579.968000000001</v>
      </c>
      <c r="E14" s="9">
        <f t="shared" si="6"/>
        <v>8904</v>
      </c>
      <c r="F14" s="8">
        <v>14</v>
      </c>
      <c r="G14" s="9">
        <f t="shared" si="2"/>
        <v>82.672905660377367</v>
      </c>
      <c r="H14">
        <f t="shared" si="7"/>
        <v>6</v>
      </c>
    </row>
    <row r="15" spans="1:8" ht="30" x14ac:dyDescent="0.25">
      <c r="A15" s="7"/>
      <c r="B15" s="13" t="s">
        <v>54</v>
      </c>
      <c r="C15" s="8">
        <v>40384</v>
      </c>
      <c r="D15" s="9">
        <f t="shared" si="5"/>
        <v>52579.968000000001</v>
      </c>
      <c r="E15" s="9">
        <f t="shared" si="6"/>
        <v>8904</v>
      </c>
      <c r="F15" s="8">
        <v>7</v>
      </c>
      <c r="G15" s="9">
        <f t="shared" si="2"/>
        <v>41.336452830188684</v>
      </c>
      <c r="H15">
        <f t="shared" si="7"/>
        <v>6</v>
      </c>
    </row>
    <row r="16" spans="1:8" x14ac:dyDescent="0.25">
      <c r="F16" t="s">
        <v>823</v>
      </c>
      <c r="G16" s="20">
        <f>(G5+G11)/8</f>
        <v>121.69437500000001</v>
      </c>
      <c r="H16">
        <v>9</v>
      </c>
    </row>
    <row r="18" spans="2:8" ht="30" x14ac:dyDescent="0.25">
      <c r="B18" s="42" t="s">
        <v>976</v>
      </c>
      <c r="C18" s="8">
        <v>90668</v>
      </c>
      <c r="D18" s="9">
        <f t="shared" ref="D18:D19" si="8">C18*1.302</f>
        <v>118049.736</v>
      </c>
      <c r="E18" s="9">
        <f t="shared" ref="E18:E19" si="9">148.4*60</f>
        <v>8904</v>
      </c>
      <c r="F18" s="8">
        <v>40</v>
      </c>
      <c r="G18" s="9">
        <f>D18/E18*F18*$C$3</f>
        <v>530.3222641509434</v>
      </c>
      <c r="H18">
        <f t="shared" ref="H18:H19" si="10">ROUND(D18/E18*$C$3,0)</f>
        <v>13</v>
      </c>
    </row>
    <row r="19" spans="2:8" ht="30" x14ac:dyDescent="0.25">
      <c r="B19" s="42" t="s">
        <v>975</v>
      </c>
      <c r="C19" s="8">
        <v>40384</v>
      </c>
      <c r="D19" s="9">
        <f t="shared" si="8"/>
        <v>52579.968000000001</v>
      </c>
      <c r="E19" s="9">
        <f t="shared" si="9"/>
        <v>8904</v>
      </c>
      <c r="F19" s="8">
        <v>20</v>
      </c>
      <c r="G19" s="9">
        <f>D19/E19*F19*$C$3</f>
        <v>118.10415094339623</v>
      </c>
      <c r="H19">
        <f t="shared" si="10"/>
        <v>6</v>
      </c>
    </row>
  </sheetData>
  <mergeCells count="1">
    <mergeCell ref="A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workbookViewId="0">
      <selection activeCell="G6" sqref="G6"/>
    </sheetView>
  </sheetViews>
  <sheetFormatPr defaultRowHeight="15" x14ac:dyDescent="0.25"/>
  <cols>
    <col min="2" max="2" width="40" customWidth="1"/>
    <col min="3" max="3" width="18" customWidth="1"/>
    <col min="4" max="4" width="19.42578125" customWidth="1"/>
    <col min="5" max="5" width="20.140625" customWidth="1"/>
    <col min="6" max="6" width="23.42578125" customWidth="1"/>
  </cols>
  <sheetData>
    <row r="2" spans="1:6" ht="18.75" x14ac:dyDescent="0.3">
      <c r="A2" s="70" t="s">
        <v>20</v>
      </c>
      <c r="B2" s="70"/>
      <c r="C2" s="70"/>
      <c r="D2" s="70"/>
      <c r="E2" s="70"/>
      <c r="F2" s="70"/>
    </row>
    <row r="3" spans="1:6" ht="15.75" thickBot="1" x14ac:dyDescent="0.3"/>
    <row r="4" spans="1:6" ht="82.5" x14ac:dyDescent="0.25">
      <c r="A4" s="1" t="s">
        <v>0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</row>
    <row r="5" spans="1:6" ht="17.25" thickBot="1" x14ac:dyDescent="0.3">
      <c r="A5" s="2" t="s">
        <v>3</v>
      </c>
      <c r="B5" s="4"/>
      <c r="C5" s="4"/>
      <c r="D5" s="4"/>
      <c r="E5" s="4"/>
      <c r="F5" s="4"/>
    </row>
    <row r="6" spans="1:6" ht="17.25" thickBot="1" x14ac:dyDescent="0.3">
      <c r="A6" s="2" t="s">
        <v>4</v>
      </c>
      <c r="B6" s="4" t="s">
        <v>41</v>
      </c>
      <c r="C6" s="4" t="s">
        <v>42</v>
      </c>
      <c r="D6" s="4">
        <v>1</v>
      </c>
      <c r="E6" s="4">
        <v>10</v>
      </c>
      <c r="F6" s="4">
        <f>E6*D6</f>
        <v>10</v>
      </c>
    </row>
    <row r="7" spans="1:6" ht="17.25" thickBot="1" x14ac:dyDescent="0.3">
      <c r="A7" s="5"/>
      <c r="B7" s="3" t="s">
        <v>5</v>
      </c>
      <c r="C7" s="4"/>
      <c r="D7" s="3" t="s">
        <v>13</v>
      </c>
      <c r="E7" s="3" t="s">
        <v>13</v>
      </c>
      <c r="F7" s="4"/>
    </row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3"/>
  <sheetViews>
    <sheetView view="pageBreakPreview" topLeftCell="A111" zoomScale="115" zoomScaleNormal="100" zoomScaleSheetLayoutView="115" workbookViewId="0">
      <selection activeCell="F87" sqref="F86:F129"/>
    </sheetView>
  </sheetViews>
  <sheetFormatPr defaultRowHeight="15" x14ac:dyDescent="0.25"/>
  <cols>
    <col min="2" max="2" width="44.85546875" style="34" customWidth="1"/>
    <col min="3" max="3" width="20.85546875" style="26" customWidth="1"/>
    <col min="4" max="4" width="21.42578125" style="26" customWidth="1"/>
    <col min="5" max="5" width="22" style="26" customWidth="1"/>
    <col min="6" max="6" width="22.5703125" style="26" customWidth="1"/>
    <col min="7" max="7" width="33.28515625" style="26" customWidth="1"/>
    <col min="8" max="8" width="33.28515625" customWidth="1"/>
  </cols>
  <sheetData>
    <row r="2" spans="1:7" ht="18.75" x14ac:dyDescent="0.3">
      <c r="A2" s="70" t="s">
        <v>21</v>
      </c>
      <c r="B2" s="70"/>
      <c r="C2" s="70"/>
      <c r="D2" s="70"/>
      <c r="E2" s="70"/>
      <c r="F2" s="70"/>
      <c r="G2" s="70"/>
    </row>
    <row r="4" spans="1:7" ht="131.25" customHeight="1" x14ac:dyDescent="0.25">
      <c r="A4" s="7" t="s">
        <v>0</v>
      </c>
      <c r="B4" s="30" t="s">
        <v>14</v>
      </c>
      <c r="C4" s="22" t="s">
        <v>15</v>
      </c>
      <c r="D4" s="22" t="s">
        <v>16</v>
      </c>
      <c r="E4" s="22" t="s">
        <v>17</v>
      </c>
      <c r="F4" s="22" t="s">
        <v>18</v>
      </c>
      <c r="G4" s="22" t="s">
        <v>19</v>
      </c>
    </row>
    <row r="5" spans="1:7" ht="16.5" x14ac:dyDescent="0.25">
      <c r="A5" s="7">
        <v>1</v>
      </c>
      <c r="B5" s="30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</row>
    <row r="6" spans="1:7" ht="16.5" x14ac:dyDescent="0.25">
      <c r="A6" s="7"/>
      <c r="B6" s="31" t="s">
        <v>965</v>
      </c>
      <c r="C6" s="23"/>
      <c r="D6" s="23"/>
      <c r="E6" s="23"/>
      <c r="F6" s="23"/>
      <c r="G6" s="23"/>
    </row>
    <row r="7" spans="1:7" ht="30" x14ac:dyDescent="0.25">
      <c r="A7" s="7" t="s">
        <v>3</v>
      </c>
      <c r="B7" s="30" t="s">
        <v>824</v>
      </c>
      <c r="C7" s="22">
        <v>136354.67000000001</v>
      </c>
      <c r="D7" s="24">
        <v>14.285714285714285</v>
      </c>
      <c r="E7" s="22">
        <f>ROUND((247)*7.2*0.923,0)</f>
        <v>1641</v>
      </c>
      <c r="F7" s="22">
        <v>10</v>
      </c>
      <c r="G7" s="22"/>
    </row>
    <row r="8" spans="1:7" ht="16.5" x14ac:dyDescent="0.25">
      <c r="A8" s="7" t="s">
        <v>4</v>
      </c>
      <c r="B8" s="30" t="s">
        <v>825</v>
      </c>
      <c r="C8" s="22">
        <v>59500</v>
      </c>
      <c r="D8" s="22">
        <v>100</v>
      </c>
      <c r="E8" s="22">
        <f>ROUND((247)*7.2*0.923,0)</f>
        <v>1641</v>
      </c>
      <c r="F8" s="22">
        <v>0.2</v>
      </c>
      <c r="G8" s="22">
        <f t="shared" ref="G8:G83" si="0">ROUND(C8*D8/100/E8*F8,0)</f>
        <v>7</v>
      </c>
    </row>
    <row r="9" spans="1:7" ht="30" x14ac:dyDescent="0.25">
      <c r="B9" s="34" t="s">
        <v>857</v>
      </c>
      <c r="C9" s="26">
        <v>136354.67000000001</v>
      </c>
      <c r="D9" s="27">
        <v>14.285714285714285</v>
      </c>
      <c r="E9" s="22">
        <f t="shared" ref="E9:E83" si="1">ROUND((247)*7.2*0.923,0)</f>
        <v>1641</v>
      </c>
      <c r="F9" s="22">
        <v>0.2</v>
      </c>
      <c r="G9" s="22">
        <f t="shared" si="0"/>
        <v>2</v>
      </c>
    </row>
    <row r="10" spans="1:7" ht="30" x14ac:dyDescent="0.25">
      <c r="B10" s="34" t="s">
        <v>858</v>
      </c>
      <c r="C10" s="26">
        <v>136354.67000000001</v>
      </c>
      <c r="D10" s="27">
        <v>14.285714285714285</v>
      </c>
      <c r="E10" s="22">
        <f t="shared" si="1"/>
        <v>1641</v>
      </c>
      <c r="F10" s="22">
        <v>0.2</v>
      </c>
      <c r="G10" s="22">
        <f t="shared" si="0"/>
        <v>2</v>
      </c>
    </row>
    <row r="11" spans="1:7" ht="30" x14ac:dyDescent="0.25">
      <c r="B11" s="34" t="s">
        <v>859</v>
      </c>
      <c r="C11" s="26">
        <v>898398</v>
      </c>
      <c r="D11" s="27">
        <v>14.285714285714286</v>
      </c>
      <c r="E11" s="22">
        <f t="shared" si="1"/>
        <v>1641</v>
      </c>
      <c r="F11" s="22">
        <v>0.2</v>
      </c>
      <c r="G11" s="22">
        <f t="shared" si="0"/>
        <v>16</v>
      </c>
    </row>
    <row r="12" spans="1:7" ht="30" x14ac:dyDescent="0.25">
      <c r="B12" s="34" t="s">
        <v>871</v>
      </c>
      <c r="C12" s="26">
        <v>119653.33</v>
      </c>
      <c r="D12" s="27">
        <v>6.666666666666667</v>
      </c>
      <c r="E12" s="22">
        <f t="shared" si="1"/>
        <v>1641</v>
      </c>
      <c r="F12" s="22">
        <v>0.2</v>
      </c>
      <c r="G12" s="22">
        <f t="shared" ref="G12:G22" si="2">ROUND(C12*D12/100/E12*F12,0)</f>
        <v>1</v>
      </c>
    </row>
    <row r="13" spans="1:7" ht="30" x14ac:dyDescent="0.25">
      <c r="B13" s="34" t="s">
        <v>871</v>
      </c>
      <c r="C13" s="26">
        <v>112500</v>
      </c>
      <c r="D13" s="27">
        <v>6.666666666666667</v>
      </c>
      <c r="E13" s="22">
        <f t="shared" si="1"/>
        <v>1641</v>
      </c>
      <c r="F13" s="22">
        <v>0.2</v>
      </c>
      <c r="G13" s="22">
        <f t="shared" si="2"/>
        <v>1</v>
      </c>
    </row>
    <row r="14" spans="1:7" ht="30" x14ac:dyDescent="0.25">
      <c r="B14" s="34" t="s">
        <v>871</v>
      </c>
      <c r="C14" s="26">
        <v>112500</v>
      </c>
      <c r="D14" s="27">
        <v>0.66298342541436461</v>
      </c>
      <c r="E14" s="22">
        <f t="shared" si="1"/>
        <v>1641</v>
      </c>
      <c r="F14" s="22">
        <v>0.2</v>
      </c>
      <c r="G14" s="22">
        <f t="shared" si="2"/>
        <v>0</v>
      </c>
    </row>
    <row r="15" spans="1:7" ht="30" x14ac:dyDescent="0.25">
      <c r="B15" s="34" t="s">
        <v>872</v>
      </c>
      <c r="C15" s="26">
        <v>109766.67</v>
      </c>
      <c r="D15" s="27">
        <v>20</v>
      </c>
      <c r="E15" s="22">
        <f t="shared" si="1"/>
        <v>1641</v>
      </c>
      <c r="F15" s="22">
        <v>0.2</v>
      </c>
      <c r="G15" s="22">
        <f t="shared" si="2"/>
        <v>3</v>
      </c>
    </row>
    <row r="16" spans="1:7" ht="30" x14ac:dyDescent="0.25">
      <c r="B16" s="34" t="s">
        <v>869</v>
      </c>
      <c r="C16" s="26">
        <v>112500</v>
      </c>
      <c r="D16" s="27">
        <v>6.666666666666667</v>
      </c>
      <c r="E16" s="22">
        <f t="shared" si="1"/>
        <v>1641</v>
      </c>
      <c r="F16" s="22">
        <v>0.2</v>
      </c>
      <c r="G16" s="22">
        <f t="shared" si="2"/>
        <v>1</v>
      </c>
    </row>
    <row r="17" spans="2:7" ht="30" x14ac:dyDescent="0.25">
      <c r="B17" s="34" t="s">
        <v>870</v>
      </c>
      <c r="C17" s="26">
        <v>219533.34</v>
      </c>
      <c r="D17" s="27">
        <v>6.666666666666667</v>
      </c>
      <c r="E17" s="22">
        <f t="shared" si="1"/>
        <v>1641</v>
      </c>
      <c r="F17" s="22">
        <v>0.2</v>
      </c>
      <c r="G17" s="22">
        <f t="shared" si="2"/>
        <v>2</v>
      </c>
    </row>
    <row r="18" spans="2:7" x14ac:dyDescent="0.25">
      <c r="B18" s="34" t="s">
        <v>880</v>
      </c>
      <c r="C18" s="26">
        <v>99224</v>
      </c>
      <c r="D18" s="27">
        <v>6.666666666666667</v>
      </c>
      <c r="E18" s="22">
        <f t="shared" si="1"/>
        <v>1641</v>
      </c>
      <c r="F18" s="22">
        <v>0.2</v>
      </c>
      <c r="G18" s="22">
        <f t="shared" si="2"/>
        <v>1</v>
      </c>
    </row>
    <row r="19" spans="2:7" x14ac:dyDescent="0.25">
      <c r="B19" s="34" t="s">
        <v>880</v>
      </c>
      <c r="C19" s="26">
        <v>114000</v>
      </c>
      <c r="D19" s="27">
        <v>6.666666666666667</v>
      </c>
      <c r="E19" s="22">
        <f t="shared" si="1"/>
        <v>1641</v>
      </c>
      <c r="F19" s="22">
        <v>0.2</v>
      </c>
      <c r="G19" s="22">
        <f t="shared" si="2"/>
        <v>1</v>
      </c>
    </row>
    <row r="20" spans="2:7" ht="30" x14ac:dyDescent="0.25">
      <c r="B20" s="34" t="s">
        <v>881</v>
      </c>
      <c r="C20" s="26">
        <v>336975</v>
      </c>
      <c r="D20" s="27">
        <v>14.285714285714286</v>
      </c>
      <c r="E20" s="22">
        <f t="shared" ref="E20:E147" si="3">ROUND((247)*7.2*0.923,0)</f>
        <v>1641</v>
      </c>
      <c r="F20" s="22">
        <v>0.2</v>
      </c>
      <c r="G20" s="22">
        <f t="shared" si="2"/>
        <v>6</v>
      </c>
    </row>
    <row r="21" spans="2:7" x14ac:dyDescent="0.25">
      <c r="B21" s="34" t="s">
        <v>882</v>
      </c>
      <c r="C21" s="26">
        <v>314748</v>
      </c>
      <c r="D21" s="27">
        <v>20</v>
      </c>
      <c r="E21" s="22">
        <f t="shared" si="3"/>
        <v>1641</v>
      </c>
      <c r="F21" s="22">
        <v>0.2</v>
      </c>
      <c r="G21" s="22">
        <f t="shared" si="2"/>
        <v>8</v>
      </c>
    </row>
    <row r="22" spans="2:7" x14ac:dyDescent="0.25">
      <c r="B22" s="34" t="s">
        <v>883</v>
      </c>
      <c r="C22" s="26">
        <v>999730.66</v>
      </c>
      <c r="D22" s="27">
        <v>6.6666666666666661</v>
      </c>
      <c r="E22" s="22">
        <f t="shared" si="3"/>
        <v>1641</v>
      </c>
      <c r="F22" s="22">
        <v>0.2</v>
      </c>
      <c r="G22" s="22">
        <f t="shared" si="2"/>
        <v>8</v>
      </c>
    </row>
    <row r="23" spans="2:7" x14ac:dyDescent="0.25">
      <c r="D23" s="27"/>
      <c r="E23" s="35"/>
      <c r="F23" s="35" t="s">
        <v>5</v>
      </c>
      <c r="G23" s="37">
        <f>SUM(G7:G22)</f>
        <v>59</v>
      </c>
    </row>
    <row r="24" spans="2:7" x14ac:dyDescent="0.25">
      <c r="B24" s="77" t="s">
        <v>960</v>
      </c>
      <c r="C24" s="77"/>
      <c r="D24" s="77"/>
      <c r="E24" s="77"/>
      <c r="F24" s="77"/>
      <c r="G24" s="78"/>
    </row>
    <row r="25" spans="2:7" x14ac:dyDescent="0.25">
      <c r="B25" s="34" t="s">
        <v>826</v>
      </c>
      <c r="C25" s="26">
        <v>812000</v>
      </c>
      <c r="D25" s="27">
        <v>14.285714285714286</v>
      </c>
      <c r="E25" s="22">
        <f t="shared" si="1"/>
        <v>1641</v>
      </c>
      <c r="F25" s="22">
        <v>0.2</v>
      </c>
      <c r="G25" s="22">
        <f t="shared" si="0"/>
        <v>14</v>
      </c>
    </row>
    <row r="26" spans="2:7" ht="30" x14ac:dyDescent="0.25">
      <c r="B26" s="34" t="s">
        <v>868</v>
      </c>
      <c r="C26" s="26">
        <v>409720</v>
      </c>
      <c r="D26" s="27">
        <v>14.285714285714286</v>
      </c>
      <c r="E26" s="22">
        <f t="shared" si="1"/>
        <v>1641</v>
      </c>
      <c r="F26" s="22">
        <v>0.2</v>
      </c>
      <c r="G26" s="22">
        <f t="shared" ref="G26:G35" si="4">ROUND(C26*D26/100/E26*F26,0)</f>
        <v>7</v>
      </c>
    </row>
    <row r="27" spans="2:7" ht="30" x14ac:dyDescent="0.25">
      <c r="B27" s="34" t="s">
        <v>864</v>
      </c>
      <c r="C27" s="26">
        <v>21000</v>
      </c>
      <c r="D27" s="27">
        <v>100</v>
      </c>
      <c r="E27" s="22">
        <f t="shared" si="1"/>
        <v>1641</v>
      </c>
      <c r="F27" s="22">
        <v>0.2</v>
      </c>
      <c r="G27" s="22">
        <f t="shared" si="4"/>
        <v>3</v>
      </c>
    </row>
    <row r="28" spans="2:7" ht="30" x14ac:dyDescent="0.25">
      <c r="B28" s="34" t="s">
        <v>865</v>
      </c>
      <c r="C28" s="26">
        <v>251100</v>
      </c>
      <c r="D28" s="27">
        <v>14.285714285714286</v>
      </c>
      <c r="E28" s="22">
        <f t="shared" si="1"/>
        <v>1641</v>
      </c>
      <c r="F28" s="22">
        <v>0.2</v>
      </c>
      <c r="G28" s="22">
        <f t="shared" si="4"/>
        <v>4</v>
      </c>
    </row>
    <row r="29" spans="2:7" ht="30" x14ac:dyDescent="0.25">
      <c r="B29" s="34" t="s">
        <v>867</v>
      </c>
      <c r="C29" s="26">
        <v>19000</v>
      </c>
      <c r="D29" s="27">
        <v>100</v>
      </c>
      <c r="E29" s="22">
        <f t="shared" si="1"/>
        <v>1641</v>
      </c>
      <c r="F29" s="22">
        <v>0.2</v>
      </c>
      <c r="G29" s="22">
        <f t="shared" si="4"/>
        <v>2</v>
      </c>
    </row>
    <row r="30" spans="2:7" ht="30" x14ac:dyDescent="0.25">
      <c r="B30" s="34" t="s">
        <v>873</v>
      </c>
      <c r="C30" s="26">
        <v>525217.32999999996</v>
      </c>
      <c r="D30" s="27">
        <v>14.285714285714286</v>
      </c>
      <c r="E30" s="22">
        <f t="shared" si="1"/>
        <v>1641</v>
      </c>
      <c r="F30" s="22">
        <v>0.2</v>
      </c>
      <c r="G30" s="22">
        <f t="shared" si="4"/>
        <v>9</v>
      </c>
    </row>
    <row r="31" spans="2:7" ht="30" x14ac:dyDescent="0.25">
      <c r="B31" s="34" t="s">
        <v>874</v>
      </c>
      <c r="C31" s="26">
        <v>47840</v>
      </c>
      <c r="D31" s="27">
        <v>100</v>
      </c>
      <c r="E31" s="22">
        <f t="shared" si="1"/>
        <v>1641</v>
      </c>
      <c r="F31" s="22">
        <v>0.2</v>
      </c>
      <c r="G31" s="22">
        <f t="shared" si="4"/>
        <v>6</v>
      </c>
    </row>
    <row r="32" spans="2:7" x14ac:dyDescent="0.25">
      <c r="B32" s="34" t="s">
        <v>875</v>
      </c>
      <c r="C32" s="26">
        <v>38500</v>
      </c>
      <c r="D32" s="27">
        <v>100</v>
      </c>
      <c r="E32" s="22">
        <f t="shared" si="1"/>
        <v>1641</v>
      </c>
      <c r="F32" s="22">
        <v>0.2</v>
      </c>
      <c r="G32" s="22">
        <f t="shared" si="4"/>
        <v>5</v>
      </c>
    </row>
    <row r="33" spans="2:7" x14ac:dyDescent="0.25">
      <c r="B33" s="34" t="s">
        <v>876</v>
      </c>
      <c r="C33" s="26">
        <v>133000</v>
      </c>
      <c r="D33" s="27">
        <v>20</v>
      </c>
      <c r="E33" s="22">
        <f t="shared" si="1"/>
        <v>1641</v>
      </c>
      <c r="F33" s="22">
        <v>0.2</v>
      </c>
      <c r="G33" s="22">
        <f t="shared" si="4"/>
        <v>3</v>
      </c>
    </row>
    <row r="34" spans="2:7" ht="30" x14ac:dyDescent="0.25">
      <c r="B34" s="34" t="s">
        <v>877</v>
      </c>
      <c r="C34" s="26">
        <v>58275</v>
      </c>
      <c r="D34" s="27">
        <v>14.285714285714286</v>
      </c>
      <c r="E34" s="22">
        <f t="shared" si="1"/>
        <v>1641</v>
      </c>
      <c r="F34" s="22">
        <v>0.2</v>
      </c>
      <c r="G34" s="22">
        <f t="shared" si="4"/>
        <v>1</v>
      </c>
    </row>
    <row r="35" spans="2:7" x14ac:dyDescent="0.25">
      <c r="B35" s="34" t="s">
        <v>879</v>
      </c>
      <c r="C35" s="26">
        <v>383293.31</v>
      </c>
      <c r="D35" s="27">
        <v>14.285714285714285</v>
      </c>
      <c r="E35" s="22">
        <f t="shared" si="1"/>
        <v>1641</v>
      </c>
      <c r="F35" s="22">
        <v>0.2</v>
      </c>
      <c r="G35" s="22">
        <f t="shared" si="4"/>
        <v>7</v>
      </c>
    </row>
    <row r="36" spans="2:7" x14ac:dyDescent="0.25">
      <c r="D36" s="27"/>
      <c r="E36" s="22"/>
      <c r="F36" s="22" t="s">
        <v>5</v>
      </c>
      <c r="G36" s="22">
        <f>SUM(G25:G35)</f>
        <v>61</v>
      </c>
    </row>
    <row r="37" spans="2:7" x14ac:dyDescent="0.25">
      <c r="B37" s="33" t="s">
        <v>961</v>
      </c>
      <c r="C37" s="25"/>
      <c r="D37" s="38"/>
      <c r="E37" s="23"/>
      <c r="F37" s="23"/>
      <c r="G37" s="23" t="s">
        <v>968</v>
      </c>
    </row>
    <row r="38" spans="2:7" ht="45" x14ac:dyDescent="0.25">
      <c r="B38" s="34" t="s">
        <v>827</v>
      </c>
      <c r="C38" s="26">
        <v>198000</v>
      </c>
      <c r="D38" s="27">
        <v>20</v>
      </c>
      <c r="E38" s="22">
        <f t="shared" si="1"/>
        <v>1641</v>
      </c>
      <c r="F38" s="22">
        <v>0.2</v>
      </c>
      <c r="G38" s="22">
        <f t="shared" ref="G38:G43" si="5">ROUND(C38*D38/100/E38*F38,0)</f>
        <v>5</v>
      </c>
    </row>
    <row r="39" spans="2:7" ht="30" x14ac:dyDescent="0.25">
      <c r="B39" s="34" t="s">
        <v>828</v>
      </c>
      <c r="C39" s="26">
        <v>115400</v>
      </c>
      <c r="D39" s="27">
        <v>20</v>
      </c>
      <c r="E39" s="22">
        <f t="shared" si="1"/>
        <v>1641</v>
      </c>
      <c r="F39" s="22">
        <v>0.2</v>
      </c>
      <c r="G39" s="22">
        <f t="shared" si="5"/>
        <v>3</v>
      </c>
    </row>
    <row r="40" spans="2:7" ht="30" x14ac:dyDescent="0.25">
      <c r="B40" s="34" t="s">
        <v>829</v>
      </c>
      <c r="C40" s="26">
        <v>99000</v>
      </c>
      <c r="D40" s="27">
        <v>20</v>
      </c>
      <c r="E40" s="22">
        <f t="shared" si="1"/>
        <v>1641</v>
      </c>
      <c r="F40" s="22">
        <v>0.2</v>
      </c>
      <c r="G40" s="22">
        <f t="shared" si="5"/>
        <v>2</v>
      </c>
    </row>
    <row r="41" spans="2:7" ht="30" x14ac:dyDescent="0.25">
      <c r="B41" s="34" t="s">
        <v>830</v>
      </c>
      <c r="C41" s="26">
        <v>97000</v>
      </c>
      <c r="D41" s="27">
        <v>20</v>
      </c>
      <c r="E41" s="22">
        <f t="shared" si="1"/>
        <v>1641</v>
      </c>
      <c r="F41" s="22">
        <v>0.2</v>
      </c>
      <c r="G41" s="22">
        <f t="shared" si="5"/>
        <v>2</v>
      </c>
    </row>
    <row r="42" spans="2:7" ht="30" x14ac:dyDescent="0.25">
      <c r="B42" s="34" t="s">
        <v>856</v>
      </c>
      <c r="C42" s="26">
        <v>5500</v>
      </c>
      <c r="D42" s="27">
        <v>100</v>
      </c>
      <c r="E42" s="22">
        <f t="shared" si="1"/>
        <v>1641</v>
      </c>
      <c r="F42" s="22">
        <v>0.2</v>
      </c>
      <c r="G42" s="22">
        <f t="shared" si="5"/>
        <v>1</v>
      </c>
    </row>
    <row r="43" spans="2:7" ht="30" x14ac:dyDescent="0.25">
      <c r="B43" s="34" t="s">
        <v>856</v>
      </c>
      <c r="C43" s="26">
        <v>5500</v>
      </c>
      <c r="D43" s="27">
        <v>100</v>
      </c>
      <c r="E43" s="22">
        <f t="shared" si="1"/>
        <v>1641</v>
      </c>
      <c r="F43" s="22">
        <v>0.2</v>
      </c>
      <c r="G43" s="22">
        <f t="shared" si="5"/>
        <v>1</v>
      </c>
    </row>
    <row r="44" spans="2:7" x14ac:dyDescent="0.25">
      <c r="D44" s="27"/>
      <c r="E44" s="22"/>
      <c r="F44" s="22" t="s">
        <v>5</v>
      </c>
      <c r="G44" s="22">
        <f>SUM(G38:G43)</f>
        <v>14</v>
      </c>
    </row>
    <row r="45" spans="2:7" x14ac:dyDescent="0.25">
      <c r="B45" s="33" t="s">
        <v>962</v>
      </c>
      <c r="C45" s="25"/>
      <c r="D45" s="38"/>
      <c r="E45" s="23"/>
      <c r="F45" s="23"/>
      <c r="G45" s="23"/>
    </row>
    <row r="46" spans="2:7" ht="30" x14ac:dyDescent="0.25">
      <c r="B46" s="34" t="s">
        <v>831</v>
      </c>
      <c r="C46" s="26">
        <v>99600</v>
      </c>
      <c r="D46" s="27">
        <v>6.666666666666667</v>
      </c>
      <c r="E46" s="22">
        <f t="shared" si="1"/>
        <v>1641</v>
      </c>
      <c r="F46" s="22">
        <v>0.2</v>
      </c>
      <c r="G46" s="22">
        <f t="shared" si="0"/>
        <v>1</v>
      </c>
    </row>
    <row r="47" spans="2:7" x14ac:dyDescent="0.25">
      <c r="B47" s="34" t="s">
        <v>832</v>
      </c>
      <c r="C47" s="26">
        <v>681.12</v>
      </c>
      <c r="D47" s="27">
        <v>100</v>
      </c>
      <c r="E47" s="22">
        <f t="shared" si="1"/>
        <v>1641</v>
      </c>
      <c r="F47" s="22">
        <v>0.2</v>
      </c>
      <c r="G47" s="22">
        <f t="shared" si="0"/>
        <v>0</v>
      </c>
    </row>
    <row r="48" spans="2:7" x14ac:dyDescent="0.25">
      <c r="B48" s="34" t="s">
        <v>833</v>
      </c>
      <c r="C48" s="26">
        <v>98500</v>
      </c>
      <c r="D48" s="27">
        <v>14.285714285714285</v>
      </c>
      <c r="E48" s="22">
        <f t="shared" si="1"/>
        <v>1641</v>
      </c>
      <c r="F48" s="22">
        <v>0.2</v>
      </c>
      <c r="G48" s="22">
        <f t="shared" si="0"/>
        <v>2</v>
      </c>
    </row>
    <row r="49" spans="2:7" x14ac:dyDescent="0.25">
      <c r="B49" s="34" t="s">
        <v>834</v>
      </c>
      <c r="C49" s="26">
        <v>14750</v>
      </c>
      <c r="D49" s="27">
        <v>100</v>
      </c>
      <c r="E49" s="22">
        <f t="shared" si="1"/>
        <v>1641</v>
      </c>
      <c r="F49" s="22">
        <v>0.2</v>
      </c>
      <c r="G49" s="22">
        <f t="shared" si="0"/>
        <v>2</v>
      </c>
    </row>
    <row r="50" spans="2:7" x14ac:dyDescent="0.25">
      <c r="B50" s="34" t="s">
        <v>835</v>
      </c>
      <c r="C50" s="26">
        <v>15120</v>
      </c>
      <c r="D50" s="27">
        <v>100</v>
      </c>
      <c r="E50" s="22">
        <f t="shared" si="1"/>
        <v>1641</v>
      </c>
      <c r="F50" s="22">
        <v>0.2</v>
      </c>
      <c r="G50" s="22">
        <f t="shared" si="0"/>
        <v>2</v>
      </c>
    </row>
    <row r="51" spans="2:7" x14ac:dyDescent="0.25">
      <c r="B51" s="34" t="s">
        <v>836</v>
      </c>
      <c r="C51" s="26">
        <v>14095</v>
      </c>
      <c r="D51" s="27">
        <v>100</v>
      </c>
      <c r="E51" s="22">
        <f t="shared" si="1"/>
        <v>1641</v>
      </c>
      <c r="F51" s="22">
        <v>0.2</v>
      </c>
      <c r="G51" s="22">
        <f t="shared" si="0"/>
        <v>2</v>
      </c>
    </row>
    <row r="52" spans="2:7" ht="30" x14ac:dyDescent="0.25">
      <c r="B52" s="34" t="s">
        <v>837</v>
      </c>
      <c r="C52" s="26">
        <v>40000</v>
      </c>
      <c r="D52" s="27">
        <v>100</v>
      </c>
      <c r="E52" s="22">
        <f t="shared" si="1"/>
        <v>1641</v>
      </c>
      <c r="F52" s="22">
        <v>0.2</v>
      </c>
      <c r="G52" s="22">
        <f t="shared" si="0"/>
        <v>5</v>
      </c>
    </row>
    <row r="53" spans="2:7" ht="30" x14ac:dyDescent="0.25">
      <c r="B53" s="34" t="s">
        <v>838</v>
      </c>
      <c r="C53" s="26">
        <v>56640</v>
      </c>
      <c r="D53" s="27">
        <v>14.285714285714286</v>
      </c>
      <c r="E53" s="22">
        <f t="shared" si="1"/>
        <v>1641</v>
      </c>
      <c r="F53" s="22">
        <v>0.2</v>
      </c>
      <c r="G53" s="22">
        <f t="shared" si="0"/>
        <v>1</v>
      </c>
    </row>
    <row r="54" spans="2:7" ht="30" x14ac:dyDescent="0.25">
      <c r="B54" s="34" t="s">
        <v>839</v>
      </c>
      <c r="C54" s="26">
        <v>94200</v>
      </c>
      <c r="D54" s="27">
        <v>20</v>
      </c>
      <c r="E54" s="22">
        <f t="shared" si="1"/>
        <v>1641</v>
      </c>
      <c r="F54" s="22">
        <v>0.2</v>
      </c>
      <c r="G54" s="22">
        <f t="shared" si="0"/>
        <v>2</v>
      </c>
    </row>
    <row r="55" spans="2:7" ht="30" x14ac:dyDescent="0.25">
      <c r="B55" s="34" t="s">
        <v>840</v>
      </c>
      <c r="C55" s="26">
        <v>70000</v>
      </c>
      <c r="D55" s="27">
        <v>20</v>
      </c>
      <c r="E55" s="22">
        <f t="shared" si="1"/>
        <v>1641</v>
      </c>
      <c r="F55" s="22">
        <v>0.2</v>
      </c>
      <c r="G55" s="22">
        <f t="shared" si="0"/>
        <v>2</v>
      </c>
    </row>
    <row r="56" spans="2:7" ht="30" x14ac:dyDescent="0.25">
      <c r="B56" s="34" t="s">
        <v>841</v>
      </c>
      <c r="C56" s="26">
        <v>80000</v>
      </c>
      <c r="D56" s="27">
        <v>14.285714285714286</v>
      </c>
      <c r="E56" s="22">
        <f t="shared" si="1"/>
        <v>1641</v>
      </c>
      <c r="F56" s="22">
        <v>0.2</v>
      </c>
      <c r="G56" s="22">
        <f t="shared" si="0"/>
        <v>1</v>
      </c>
    </row>
    <row r="57" spans="2:7" ht="30" x14ac:dyDescent="0.25">
      <c r="B57" s="34" t="s">
        <v>842</v>
      </c>
      <c r="C57" s="26">
        <v>166500</v>
      </c>
      <c r="D57" s="27">
        <v>14.285714285714286</v>
      </c>
      <c r="E57" s="22">
        <f t="shared" si="1"/>
        <v>1641</v>
      </c>
      <c r="F57" s="22">
        <v>0.2</v>
      </c>
      <c r="G57" s="22">
        <f t="shared" si="0"/>
        <v>3</v>
      </c>
    </row>
    <row r="58" spans="2:7" ht="30" x14ac:dyDescent="0.25">
      <c r="B58" s="34" t="s">
        <v>843</v>
      </c>
      <c r="C58" s="26">
        <v>28000</v>
      </c>
      <c r="D58" s="27">
        <v>100</v>
      </c>
      <c r="E58" s="22">
        <f t="shared" si="1"/>
        <v>1641</v>
      </c>
      <c r="F58" s="22">
        <v>0.2</v>
      </c>
      <c r="G58" s="22">
        <f t="shared" si="0"/>
        <v>3</v>
      </c>
    </row>
    <row r="59" spans="2:7" ht="30" x14ac:dyDescent="0.25">
      <c r="B59" s="34" t="s">
        <v>844</v>
      </c>
      <c r="C59" s="26">
        <v>18900</v>
      </c>
      <c r="D59" s="27">
        <v>100</v>
      </c>
      <c r="E59" s="22">
        <f t="shared" si="1"/>
        <v>1641</v>
      </c>
      <c r="F59" s="22">
        <v>0.2</v>
      </c>
      <c r="G59" s="22">
        <f t="shared" si="0"/>
        <v>2</v>
      </c>
    </row>
    <row r="60" spans="2:7" x14ac:dyDescent="0.25">
      <c r="B60" s="34" t="s">
        <v>845</v>
      </c>
      <c r="C60" s="26">
        <v>98225.58</v>
      </c>
      <c r="D60" s="27">
        <v>6.666666666666667</v>
      </c>
      <c r="E60" s="22">
        <f t="shared" si="1"/>
        <v>1641</v>
      </c>
      <c r="F60" s="22">
        <v>0.2</v>
      </c>
      <c r="G60" s="22">
        <f t="shared" si="0"/>
        <v>1</v>
      </c>
    </row>
    <row r="61" spans="2:7" ht="30" x14ac:dyDescent="0.25">
      <c r="B61" s="34" t="s">
        <v>846</v>
      </c>
      <c r="C61" s="26">
        <v>21861.200000000001</v>
      </c>
      <c r="D61" s="27">
        <v>100</v>
      </c>
      <c r="E61" s="22">
        <f t="shared" si="1"/>
        <v>1641</v>
      </c>
      <c r="F61" s="22">
        <v>0.2</v>
      </c>
      <c r="G61" s="22">
        <f t="shared" si="0"/>
        <v>3</v>
      </c>
    </row>
    <row r="62" spans="2:7" ht="30" x14ac:dyDescent="0.25">
      <c r="B62" s="34" t="s">
        <v>847</v>
      </c>
      <c r="C62" s="26">
        <v>95000</v>
      </c>
      <c r="D62" s="27">
        <v>6.6666666666666661</v>
      </c>
      <c r="E62" s="22">
        <f t="shared" si="1"/>
        <v>1641</v>
      </c>
      <c r="F62" s="22">
        <v>0.2</v>
      </c>
      <c r="G62" s="22">
        <f t="shared" si="0"/>
        <v>1</v>
      </c>
    </row>
    <row r="63" spans="2:7" x14ac:dyDescent="0.25">
      <c r="B63" s="34" t="s">
        <v>848</v>
      </c>
      <c r="C63" s="26">
        <v>14277.72</v>
      </c>
      <c r="D63" s="27">
        <v>100</v>
      </c>
      <c r="E63" s="22">
        <f t="shared" si="1"/>
        <v>1641</v>
      </c>
      <c r="F63" s="22">
        <v>0.2</v>
      </c>
      <c r="G63" s="22">
        <f t="shared" si="0"/>
        <v>2</v>
      </c>
    </row>
    <row r="64" spans="2:7" x14ac:dyDescent="0.25">
      <c r="B64" s="34" t="s">
        <v>849</v>
      </c>
      <c r="C64" s="26">
        <v>7350</v>
      </c>
      <c r="D64" s="27">
        <v>100</v>
      </c>
      <c r="E64" s="22">
        <f t="shared" si="1"/>
        <v>1641</v>
      </c>
      <c r="F64" s="22">
        <v>0.2</v>
      </c>
      <c r="G64" s="22">
        <f t="shared" si="0"/>
        <v>1</v>
      </c>
    </row>
    <row r="65" spans="2:7" x14ac:dyDescent="0.25">
      <c r="B65" s="34" t="s">
        <v>850</v>
      </c>
      <c r="C65" s="26">
        <v>63115</v>
      </c>
      <c r="D65" s="27">
        <v>14.285714285714285</v>
      </c>
      <c r="E65" s="22">
        <f t="shared" si="1"/>
        <v>1641</v>
      </c>
      <c r="F65" s="22">
        <v>0.2</v>
      </c>
      <c r="G65" s="22">
        <f t="shared" si="0"/>
        <v>1</v>
      </c>
    </row>
    <row r="66" spans="2:7" ht="30" x14ac:dyDescent="0.25">
      <c r="B66" s="34" t="s">
        <v>851</v>
      </c>
      <c r="C66" s="26">
        <v>76365</v>
      </c>
      <c r="D66" s="27">
        <v>14.285714285714285</v>
      </c>
      <c r="E66" s="22">
        <f t="shared" si="1"/>
        <v>1641</v>
      </c>
      <c r="F66" s="22">
        <v>0.2</v>
      </c>
      <c r="G66" s="22">
        <f t="shared" si="0"/>
        <v>1</v>
      </c>
    </row>
    <row r="67" spans="2:7" ht="30" x14ac:dyDescent="0.25">
      <c r="B67" s="34" t="s">
        <v>852</v>
      </c>
      <c r="C67" s="26">
        <v>36745.199999999997</v>
      </c>
      <c r="D67" s="27">
        <v>100</v>
      </c>
      <c r="E67" s="22">
        <f t="shared" si="1"/>
        <v>1641</v>
      </c>
      <c r="F67" s="22">
        <v>0.2</v>
      </c>
      <c r="G67" s="22">
        <f t="shared" si="0"/>
        <v>4</v>
      </c>
    </row>
    <row r="68" spans="2:7" x14ac:dyDescent="0.25">
      <c r="B68" s="34" t="s">
        <v>854</v>
      </c>
      <c r="C68" s="26">
        <v>7978.65</v>
      </c>
      <c r="D68" s="27">
        <v>100</v>
      </c>
      <c r="E68" s="22">
        <f t="shared" si="1"/>
        <v>1641</v>
      </c>
      <c r="F68" s="22">
        <v>0.2</v>
      </c>
      <c r="G68" s="22">
        <f>ROUND(C68*D68/100/E68*F68,0)</f>
        <v>1</v>
      </c>
    </row>
    <row r="69" spans="2:7" x14ac:dyDescent="0.25">
      <c r="D69" s="27"/>
      <c r="E69" s="22"/>
      <c r="F69" s="22" t="s">
        <v>5</v>
      </c>
      <c r="G69" s="22">
        <f>SUM(G46:G68)</f>
        <v>43</v>
      </c>
    </row>
    <row r="70" spans="2:7" x14ac:dyDescent="0.25">
      <c r="B70" s="33" t="s">
        <v>963</v>
      </c>
      <c r="C70" s="25"/>
      <c r="D70" s="38"/>
      <c r="E70" s="23"/>
      <c r="F70" s="23"/>
      <c r="G70" s="23"/>
    </row>
    <row r="71" spans="2:7" x14ac:dyDescent="0.25">
      <c r="B71" s="34" t="s">
        <v>860</v>
      </c>
      <c r="C71" s="26">
        <v>95065</v>
      </c>
      <c r="D71" s="27">
        <v>14.285714285714286</v>
      </c>
      <c r="E71" s="22">
        <f t="shared" si="1"/>
        <v>1641</v>
      </c>
      <c r="F71" s="22">
        <v>0.25</v>
      </c>
      <c r="G71" s="22">
        <f>ROUND(C71*D71/100/E71*F71,0)</f>
        <v>2</v>
      </c>
    </row>
    <row r="72" spans="2:7" x14ac:dyDescent="0.25">
      <c r="B72" s="33" t="s">
        <v>964</v>
      </c>
      <c r="C72" s="25"/>
      <c r="D72" s="38"/>
      <c r="E72" s="23"/>
      <c r="F72" s="23"/>
      <c r="G72" s="23"/>
    </row>
    <row r="73" spans="2:7" x14ac:dyDescent="0.25">
      <c r="B73" s="34" t="s">
        <v>861</v>
      </c>
      <c r="C73" s="26">
        <v>27000</v>
      </c>
      <c r="D73" s="27">
        <v>100</v>
      </c>
      <c r="E73" s="22">
        <f t="shared" si="1"/>
        <v>1641</v>
      </c>
      <c r="F73" s="22">
        <v>0.2</v>
      </c>
      <c r="G73" s="22">
        <f>ROUND(C73*D73/100/E73*F73,0)</f>
        <v>3</v>
      </c>
    </row>
    <row r="74" spans="2:7" x14ac:dyDescent="0.25">
      <c r="B74" s="34" t="s">
        <v>862</v>
      </c>
      <c r="C74" s="26">
        <v>29499.67</v>
      </c>
      <c r="D74" s="27">
        <v>100</v>
      </c>
      <c r="E74" s="22">
        <f t="shared" si="1"/>
        <v>1641</v>
      </c>
      <c r="F74" s="22">
        <v>0.2</v>
      </c>
      <c r="G74" s="22">
        <f>ROUND(C74*D74/100/E74*F74,0)</f>
        <v>4</v>
      </c>
    </row>
    <row r="75" spans="2:7" x14ac:dyDescent="0.25">
      <c r="B75" s="34" t="s">
        <v>863</v>
      </c>
      <c r="C75" s="26">
        <v>22000</v>
      </c>
      <c r="D75" s="27">
        <v>100</v>
      </c>
      <c r="E75" s="22">
        <f t="shared" si="1"/>
        <v>1641</v>
      </c>
      <c r="F75" s="22">
        <v>0.2</v>
      </c>
      <c r="G75" s="22">
        <f>ROUND(C75*D75/100/E75*F75,0)</f>
        <v>3</v>
      </c>
    </row>
    <row r="76" spans="2:7" x14ac:dyDescent="0.25">
      <c r="B76" s="34" t="s">
        <v>866</v>
      </c>
      <c r="C76" s="26">
        <v>11000</v>
      </c>
      <c r="D76" s="27">
        <v>100</v>
      </c>
      <c r="E76" s="22">
        <f t="shared" si="1"/>
        <v>1641</v>
      </c>
      <c r="F76" s="22">
        <v>0.2</v>
      </c>
      <c r="G76" s="22">
        <f>ROUND(C76*D76/100/E76*F76,0)</f>
        <v>1</v>
      </c>
    </row>
    <row r="77" spans="2:7" x14ac:dyDescent="0.25">
      <c r="D77" s="27"/>
      <c r="E77" s="22"/>
      <c r="F77" s="22" t="s">
        <v>5</v>
      </c>
      <c r="G77" s="22">
        <f>SUM(G73:G76)</f>
        <v>11</v>
      </c>
    </row>
    <row r="78" spans="2:7" x14ac:dyDescent="0.25">
      <c r="B78" s="33" t="s">
        <v>966</v>
      </c>
      <c r="C78" s="25"/>
      <c r="D78" s="38"/>
      <c r="E78" s="23"/>
      <c r="F78" s="23"/>
      <c r="G78" s="23"/>
    </row>
    <row r="79" spans="2:7" ht="30" x14ac:dyDescent="0.25">
      <c r="B79" s="34" t="s">
        <v>853</v>
      </c>
      <c r="C79" s="26">
        <v>7000000</v>
      </c>
      <c r="D79" s="27">
        <v>6.666666666666667</v>
      </c>
      <c r="E79" s="22">
        <f t="shared" si="1"/>
        <v>1641</v>
      </c>
      <c r="F79" s="22">
        <v>0.2</v>
      </c>
      <c r="G79" s="22">
        <f>ROUND(C79*D79/100/E79*F79,0)</f>
        <v>57</v>
      </c>
    </row>
    <row r="80" spans="2:7" x14ac:dyDescent="0.25">
      <c r="D80" s="27"/>
      <c r="E80" s="22"/>
      <c r="F80" s="22" t="s">
        <v>5</v>
      </c>
      <c r="G80" s="22">
        <f>G79</f>
        <v>57</v>
      </c>
    </row>
    <row r="81" spans="1:7" x14ac:dyDescent="0.25">
      <c r="B81" s="33" t="s">
        <v>967</v>
      </c>
      <c r="C81" s="25"/>
      <c r="D81" s="38"/>
      <c r="E81" s="23"/>
      <c r="F81" s="23"/>
      <c r="G81" s="23"/>
    </row>
    <row r="82" spans="1:7" ht="30" x14ac:dyDescent="0.25">
      <c r="B82" s="34" t="s">
        <v>855</v>
      </c>
      <c r="C82" s="26">
        <v>722451.45</v>
      </c>
      <c r="D82" s="27">
        <v>14.285714285714286</v>
      </c>
      <c r="E82" s="22">
        <f t="shared" si="1"/>
        <v>1641</v>
      </c>
      <c r="F82" s="22">
        <v>0.2</v>
      </c>
      <c r="G82" s="22">
        <f t="shared" si="0"/>
        <v>13</v>
      </c>
    </row>
    <row r="83" spans="1:7" ht="30" x14ac:dyDescent="0.25">
      <c r="B83" s="34" t="s">
        <v>878</v>
      </c>
      <c r="C83" s="26">
        <v>313000</v>
      </c>
      <c r="D83" s="27">
        <v>0</v>
      </c>
      <c r="E83" s="22">
        <f t="shared" si="1"/>
        <v>1641</v>
      </c>
      <c r="F83" s="22">
        <v>0.2</v>
      </c>
      <c r="G83" s="22">
        <f t="shared" si="0"/>
        <v>0</v>
      </c>
    </row>
    <row r="84" spans="1:7" x14ac:dyDescent="0.25">
      <c r="D84" s="27"/>
      <c r="E84" s="35"/>
      <c r="F84" s="35" t="s">
        <v>5</v>
      </c>
      <c r="G84" s="37">
        <f>SUM(G82:G83)</f>
        <v>13</v>
      </c>
    </row>
    <row r="85" spans="1:7" x14ac:dyDescent="0.25">
      <c r="A85" s="71" t="s">
        <v>959</v>
      </c>
      <c r="B85" s="71"/>
      <c r="C85" s="71"/>
      <c r="D85" s="71"/>
      <c r="E85" s="71"/>
      <c r="F85" s="71"/>
      <c r="G85" s="72"/>
    </row>
    <row r="86" spans="1:7" x14ac:dyDescent="0.25">
      <c r="B86" s="32" t="s">
        <v>884</v>
      </c>
      <c r="C86" s="28">
        <v>238700</v>
      </c>
      <c r="D86" s="29">
        <v>14.29</v>
      </c>
      <c r="E86" s="22">
        <f t="shared" si="3"/>
        <v>1641</v>
      </c>
      <c r="F86" s="22">
        <v>0.05</v>
      </c>
      <c r="G86" s="22">
        <f t="shared" ref="G86:G144" si="6">ROUND(C86*D86/100/E86*F86,0)</f>
        <v>1</v>
      </c>
    </row>
    <row r="87" spans="1:7" ht="28.5" x14ac:dyDescent="0.25">
      <c r="B87" s="32" t="s">
        <v>885</v>
      </c>
      <c r="C87" s="28">
        <v>202740</v>
      </c>
      <c r="D87" s="29">
        <v>10</v>
      </c>
      <c r="E87" s="22">
        <f t="shared" si="3"/>
        <v>1641</v>
      </c>
      <c r="F87" s="22">
        <v>0.05</v>
      </c>
      <c r="G87" s="22">
        <f t="shared" si="6"/>
        <v>1</v>
      </c>
    </row>
    <row r="88" spans="1:7" ht="28.5" x14ac:dyDescent="0.25">
      <c r="B88" s="32" t="s">
        <v>886</v>
      </c>
      <c r="C88" s="28">
        <v>1084000</v>
      </c>
      <c r="D88" s="29">
        <v>10</v>
      </c>
      <c r="E88" s="22">
        <f t="shared" si="3"/>
        <v>1641</v>
      </c>
      <c r="F88" s="22">
        <v>0.05</v>
      </c>
      <c r="G88" s="22">
        <f t="shared" si="6"/>
        <v>3</v>
      </c>
    </row>
    <row r="89" spans="1:7" ht="28.5" x14ac:dyDescent="0.25">
      <c r="B89" s="32" t="s">
        <v>887</v>
      </c>
      <c r="C89" s="28">
        <v>108196.83</v>
      </c>
      <c r="D89" s="29">
        <v>14.29</v>
      </c>
      <c r="E89" s="22">
        <f t="shared" si="3"/>
        <v>1641</v>
      </c>
      <c r="F89" s="22">
        <v>0.05</v>
      </c>
      <c r="G89" s="22">
        <f t="shared" si="6"/>
        <v>0</v>
      </c>
    </row>
    <row r="90" spans="1:7" ht="28.5" x14ac:dyDescent="0.25">
      <c r="B90" s="32" t="s">
        <v>888</v>
      </c>
      <c r="C90" s="28">
        <v>2820000</v>
      </c>
      <c r="D90" s="29">
        <v>10</v>
      </c>
      <c r="E90" s="22">
        <f t="shared" si="3"/>
        <v>1641</v>
      </c>
      <c r="F90" s="22">
        <v>0.05</v>
      </c>
      <c r="G90" s="22">
        <f t="shared" si="6"/>
        <v>9</v>
      </c>
    </row>
    <row r="91" spans="1:7" ht="28.5" x14ac:dyDescent="0.25">
      <c r="B91" s="32" t="s">
        <v>889</v>
      </c>
      <c r="C91" s="28">
        <v>2998000</v>
      </c>
      <c r="D91" s="29">
        <v>14.29</v>
      </c>
      <c r="E91" s="22">
        <f t="shared" si="3"/>
        <v>1641</v>
      </c>
      <c r="F91" s="22">
        <v>0.05</v>
      </c>
      <c r="G91" s="22">
        <f t="shared" si="6"/>
        <v>13</v>
      </c>
    </row>
    <row r="92" spans="1:7" ht="28.5" x14ac:dyDescent="0.25">
      <c r="B92" s="32" t="s">
        <v>890</v>
      </c>
      <c r="C92" s="28">
        <v>57658.79</v>
      </c>
      <c r="D92" s="29">
        <v>14.29</v>
      </c>
      <c r="E92" s="22">
        <f t="shared" si="3"/>
        <v>1641</v>
      </c>
      <c r="F92" s="22">
        <v>0.05</v>
      </c>
      <c r="G92" s="22">
        <f t="shared" si="6"/>
        <v>0</v>
      </c>
    </row>
    <row r="93" spans="1:7" ht="28.5" x14ac:dyDescent="0.25">
      <c r="B93" s="32" t="s">
        <v>891</v>
      </c>
      <c r="C93" s="28">
        <v>63000</v>
      </c>
      <c r="D93" s="29">
        <v>20</v>
      </c>
      <c r="E93" s="22">
        <f t="shared" si="3"/>
        <v>1641</v>
      </c>
      <c r="F93" s="22">
        <v>0.05</v>
      </c>
      <c r="G93" s="22">
        <f t="shared" si="6"/>
        <v>0</v>
      </c>
    </row>
    <row r="94" spans="1:7" ht="28.5" x14ac:dyDescent="0.25">
      <c r="B94" s="32" t="s">
        <v>892</v>
      </c>
      <c r="C94" s="28">
        <v>133530.32999999999</v>
      </c>
      <c r="D94" s="29">
        <v>20</v>
      </c>
      <c r="E94" s="22">
        <f t="shared" si="3"/>
        <v>1641</v>
      </c>
      <c r="F94" s="22">
        <v>0.05</v>
      </c>
      <c r="G94" s="22">
        <f t="shared" si="6"/>
        <v>1</v>
      </c>
    </row>
    <row r="95" spans="1:7" ht="28.5" x14ac:dyDescent="0.25">
      <c r="B95" s="32" t="s">
        <v>893</v>
      </c>
      <c r="C95" s="28">
        <v>826631.33</v>
      </c>
      <c r="D95" s="29">
        <v>20</v>
      </c>
      <c r="E95" s="22">
        <f t="shared" si="3"/>
        <v>1641</v>
      </c>
      <c r="F95" s="22">
        <v>0.05</v>
      </c>
      <c r="G95" s="22">
        <f t="shared" si="6"/>
        <v>5</v>
      </c>
    </row>
    <row r="96" spans="1:7" ht="28.5" x14ac:dyDescent="0.25">
      <c r="B96" s="32" t="s">
        <v>894</v>
      </c>
      <c r="C96" s="28">
        <v>400260</v>
      </c>
      <c r="D96" s="29">
        <v>14.29</v>
      </c>
      <c r="E96" s="22">
        <f t="shared" si="3"/>
        <v>1641</v>
      </c>
      <c r="F96" s="22">
        <v>0.05</v>
      </c>
      <c r="G96" s="22">
        <f t="shared" si="6"/>
        <v>2</v>
      </c>
    </row>
    <row r="97" spans="2:7" x14ac:dyDescent="0.25">
      <c r="B97" s="32" t="s">
        <v>895</v>
      </c>
      <c r="C97" s="28">
        <v>60000</v>
      </c>
      <c r="D97" s="29">
        <v>14.29</v>
      </c>
      <c r="E97" s="22">
        <f t="shared" si="3"/>
        <v>1641</v>
      </c>
      <c r="F97" s="22">
        <v>0.05</v>
      </c>
      <c r="G97" s="22">
        <f t="shared" si="6"/>
        <v>0</v>
      </c>
    </row>
    <row r="98" spans="2:7" ht="42.75" x14ac:dyDescent="0.25">
      <c r="B98" s="32" t="s">
        <v>896</v>
      </c>
      <c r="C98" s="28">
        <v>427866.66</v>
      </c>
      <c r="D98" s="29">
        <v>14.29</v>
      </c>
      <c r="E98" s="22">
        <f t="shared" si="3"/>
        <v>1641</v>
      </c>
      <c r="F98" s="22">
        <v>0.05</v>
      </c>
      <c r="G98" s="22">
        <f t="shared" si="6"/>
        <v>2</v>
      </c>
    </row>
    <row r="99" spans="2:7" ht="28.5" x14ac:dyDescent="0.25">
      <c r="B99" s="32" t="s">
        <v>897</v>
      </c>
      <c r="C99" s="28">
        <v>922880</v>
      </c>
      <c r="D99" s="29">
        <v>14.29</v>
      </c>
      <c r="E99" s="22">
        <f t="shared" si="3"/>
        <v>1641</v>
      </c>
      <c r="F99" s="22">
        <v>0.05</v>
      </c>
      <c r="G99" s="22">
        <f t="shared" si="6"/>
        <v>4</v>
      </c>
    </row>
    <row r="100" spans="2:7" x14ac:dyDescent="0.25">
      <c r="B100" s="32" t="s">
        <v>898</v>
      </c>
      <c r="C100" s="28">
        <v>17200</v>
      </c>
      <c r="D100" s="29">
        <v>100</v>
      </c>
      <c r="E100" s="22">
        <f t="shared" si="3"/>
        <v>1641</v>
      </c>
      <c r="F100" s="22">
        <v>0.05</v>
      </c>
      <c r="G100" s="22">
        <f t="shared" si="6"/>
        <v>1</v>
      </c>
    </row>
    <row r="101" spans="2:7" ht="28.5" x14ac:dyDescent="0.25">
      <c r="B101" s="32" t="s">
        <v>899</v>
      </c>
      <c r="C101" s="28">
        <v>29900</v>
      </c>
      <c r="D101" s="29">
        <v>100</v>
      </c>
      <c r="E101" s="22">
        <f t="shared" si="3"/>
        <v>1641</v>
      </c>
      <c r="F101" s="22">
        <v>0.05</v>
      </c>
      <c r="G101" s="22">
        <f t="shared" si="6"/>
        <v>1</v>
      </c>
    </row>
    <row r="102" spans="2:7" x14ac:dyDescent="0.25">
      <c r="B102" s="32" t="s">
        <v>900</v>
      </c>
      <c r="C102" s="28">
        <v>77280.490000000005</v>
      </c>
      <c r="D102" s="29">
        <v>14.29</v>
      </c>
      <c r="E102" s="22">
        <f t="shared" si="3"/>
        <v>1641</v>
      </c>
      <c r="F102" s="22">
        <v>0.05</v>
      </c>
      <c r="G102" s="22">
        <f t="shared" si="6"/>
        <v>0</v>
      </c>
    </row>
    <row r="103" spans="2:7" x14ac:dyDescent="0.25">
      <c r="B103" s="32" t="s">
        <v>901</v>
      </c>
      <c r="C103" s="28">
        <v>493452.4</v>
      </c>
      <c r="D103" s="29">
        <v>16.670000000000002</v>
      </c>
      <c r="E103" s="22">
        <f t="shared" si="3"/>
        <v>1641</v>
      </c>
      <c r="F103" s="22">
        <v>0.05</v>
      </c>
      <c r="G103" s="22">
        <f t="shared" si="6"/>
        <v>3</v>
      </c>
    </row>
    <row r="104" spans="2:7" ht="28.5" x14ac:dyDescent="0.25">
      <c r="B104" s="32" t="s">
        <v>902</v>
      </c>
      <c r="C104" s="28">
        <v>540000</v>
      </c>
      <c r="D104" s="29">
        <v>20</v>
      </c>
      <c r="E104" s="22">
        <f t="shared" si="3"/>
        <v>1641</v>
      </c>
      <c r="F104" s="22">
        <v>0.05</v>
      </c>
      <c r="G104" s="22">
        <f t="shared" si="6"/>
        <v>3</v>
      </c>
    </row>
    <row r="105" spans="2:7" ht="42.75" x14ac:dyDescent="0.25">
      <c r="B105" s="32" t="s">
        <v>903</v>
      </c>
      <c r="C105" s="28">
        <v>19000</v>
      </c>
      <c r="D105" s="29">
        <v>100</v>
      </c>
      <c r="E105" s="22">
        <f t="shared" si="3"/>
        <v>1641</v>
      </c>
      <c r="F105" s="22">
        <v>0.05</v>
      </c>
      <c r="G105" s="22">
        <f t="shared" si="6"/>
        <v>1</v>
      </c>
    </row>
    <row r="106" spans="2:7" ht="42.75" x14ac:dyDescent="0.25">
      <c r="B106" s="32" t="s">
        <v>904</v>
      </c>
      <c r="C106" s="28">
        <v>38000</v>
      </c>
      <c r="D106" s="29">
        <v>100</v>
      </c>
      <c r="E106" s="22">
        <f t="shared" si="3"/>
        <v>1641</v>
      </c>
      <c r="F106" s="22">
        <v>0.05</v>
      </c>
      <c r="G106" s="22">
        <f t="shared" si="6"/>
        <v>1</v>
      </c>
    </row>
    <row r="107" spans="2:7" ht="42.75" x14ac:dyDescent="0.25">
      <c r="B107" s="32" t="s">
        <v>905</v>
      </c>
      <c r="C107" s="28">
        <v>19000</v>
      </c>
      <c r="D107" s="29">
        <v>100</v>
      </c>
      <c r="E107" s="22">
        <f t="shared" si="3"/>
        <v>1641</v>
      </c>
      <c r="F107" s="22">
        <v>0.05</v>
      </c>
      <c r="G107" s="22">
        <f t="shared" si="6"/>
        <v>1</v>
      </c>
    </row>
    <row r="108" spans="2:7" ht="42.75" x14ac:dyDescent="0.25">
      <c r="B108" s="32" t="s">
        <v>906</v>
      </c>
      <c r="C108" s="28">
        <v>38000</v>
      </c>
      <c r="D108" s="29">
        <v>100</v>
      </c>
      <c r="E108" s="22">
        <f t="shared" si="3"/>
        <v>1641</v>
      </c>
      <c r="F108" s="22">
        <v>0.05</v>
      </c>
      <c r="G108" s="22">
        <f t="shared" si="6"/>
        <v>1</v>
      </c>
    </row>
    <row r="109" spans="2:7" ht="42.75" x14ac:dyDescent="0.25">
      <c r="B109" s="32" t="s">
        <v>907</v>
      </c>
      <c r="C109" s="28">
        <v>19000</v>
      </c>
      <c r="D109" s="29">
        <v>100</v>
      </c>
      <c r="E109" s="22">
        <f t="shared" si="3"/>
        <v>1641</v>
      </c>
      <c r="F109" s="22">
        <v>0.05</v>
      </c>
      <c r="G109" s="22">
        <f t="shared" si="6"/>
        <v>1</v>
      </c>
    </row>
    <row r="110" spans="2:7" ht="42.75" x14ac:dyDescent="0.25">
      <c r="B110" s="32" t="s">
        <v>908</v>
      </c>
      <c r="C110" s="28">
        <v>19000</v>
      </c>
      <c r="D110" s="29">
        <v>100</v>
      </c>
      <c r="E110" s="22">
        <f t="shared" si="3"/>
        <v>1641</v>
      </c>
      <c r="F110" s="22">
        <v>0.05</v>
      </c>
      <c r="G110" s="22">
        <f t="shared" si="6"/>
        <v>1</v>
      </c>
    </row>
    <row r="111" spans="2:7" ht="28.5" x14ac:dyDescent="0.25">
      <c r="B111" s="32" t="s">
        <v>909</v>
      </c>
      <c r="C111" s="28">
        <v>751754.65</v>
      </c>
      <c r="D111" s="29">
        <v>10</v>
      </c>
      <c r="E111" s="22">
        <f t="shared" si="3"/>
        <v>1641</v>
      </c>
      <c r="F111" s="22">
        <v>0.05</v>
      </c>
      <c r="G111" s="22">
        <f t="shared" si="6"/>
        <v>2</v>
      </c>
    </row>
    <row r="112" spans="2:7" x14ac:dyDescent="0.25">
      <c r="B112" s="32" t="s">
        <v>910</v>
      </c>
      <c r="C112" s="28">
        <v>178866.66</v>
      </c>
      <c r="D112" s="29">
        <v>14.29</v>
      </c>
      <c r="E112" s="22">
        <f t="shared" si="3"/>
        <v>1641</v>
      </c>
      <c r="F112" s="22">
        <v>0.05</v>
      </c>
      <c r="G112" s="22">
        <f t="shared" si="6"/>
        <v>1</v>
      </c>
    </row>
    <row r="113" spans="2:7" x14ac:dyDescent="0.25">
      <c r="B113" s="32" t="s">
        <v>911</v>
      </c>
      <c r="C113" s="28">
        <v>66338.850000000006</v>
      </c>
      <c r="D113" s="29">
        <v>14.29</v>
      </c>
      <c r="E113" s="22">
        <f t="shared" si="3"/>
        <v>1641</v>
      </c>
      <c r="F113" s="22">
        <v>0.05</v>
      </c>
      <c r="G113" s="22">
        <f t="shared" si="6"/>
        <v>0</v>
      </c>
    </row>
    <row r="114" spans="2:7" ht="42.75" x14ac:dyDescent="0.25">
      <c r="B114" s="32" t="s">
        <v>912</v>
      </c>
      <c r="C114" s="28">
        <v>19500</v>
      </c>
      <c r="D114" s="29">
        <v>100</v>
      </c>
      <c r="E114" s="22">
        <f t="shared" si="3"/>
        <v>1641</v>
      </c>
      <c r="F114" s="22">
        <v>0.05</v>
      </c>
      <c r="G114" s="22">
        <f t="shared" si="6"/>
        <v>1</v>
      </c>
    </row>
    <row r="115" spans="2:7" ht="28.5" x14ac:dyDescent="0.25">
      <c r="B115" s="32" t="s">
        <v>913</v>
      </c>
      <c r="C115" s="28">
        <v>27583.65</v>
      </c>
      <c r="D115" s="29">
        <v>100</v>
      </c>
      <c r="E115" s="22">
        <f t="shared" si="3"/>
        <v>1641</v>
      </c>
      <c r="F115" s="22">
        <v>0.05</v>
      </c>
      <c r="G115" s="22">
        <f t="shared" si="6"/>
        <v>1</v>
      </c>
    </row>
    <row r="116" spans="2:7" x14ac:dyDescent="0.25">
      <c r="B116" s="32" t="s">
        <v>914</v>
      </c>
      <c r="C116" s="28">
        <v>23310</v>
      </c>
      <c r="D116" s="29">
        <v>100</v>
      </c>
      <c r="E116" s="22">
        <f t="shared" si="3"/>
        <v>1641</v>
      </c>
      <c r="F116" s="22">
        <v>0.05</v>
      </c>
      <c r="G116" s="22">
        <f t="shared" si="6"/>
        <v>1</v>
      </c>
    </row>
    <row r="117" spans="2:7" x14ac:dyDescent="0.25">
      <c r="B117" s="32" t="s">
        <v>914</v>
      </c>
      <c r="C117" s="28">
        <v>23310</v>
      </c>
      <c r="D117" s="29">
        <v>100</v>
      </c>
      <c r="E117" s="22">
        <f t="shared" si="3"/>
        <v>1641</v>
      </c>
      <c r="F117" s="22">
        <v>0.05</v>
      </c>
      <c r="G117" s="22">
        <f t="shared" si="6"/>
        <v>1</v>
      </c>
    </row>
    <row r="118" spans="2:7" x14ac:dyDescent="0.25">
      <c r="B118" s="32" t="s">
        <v>915</v>
      </c>
      <c r="C118" s="28">
        <v>23310</v>
      </c>
      <c r="D118" s="29">
        <v>100</v>
      </c>
      <c r="E118" s="22">
        <f t="shared" si="3"/>
        <v>1641</v>
      </c>
      <c r="F118" s="22">
        <v>0.05</v>
      </c>
      <c r="G118" s="22">
        <f t="shared" si="6"/>
        <v>1</v>
      </c>
    </row>
    <row r="119" spans="2:7" ht="28.5" x14ac:dyDescent="0.25">
      <c r="B119" s="32" t="s">
        <v>916</v>
      </c>
      <c r="C119" s="28">
        <v>3806.15</v>
      </c>
      <c r="D119" s="29">
        <v>100</v>
      </c>
      <c r="E119" s="22">
        <f t="shared" si="3"/>
        <v>1641</v>
      </c>
      <c r="F119" s="22">
        <v>0.05</v>
      </c>
      <c r="G119" s="22">
        <f t="shared" si="6"/>
        <v>0</v>
      </c>
    </row>
    <row r="120" spans="2:7" x14ac:dyDescent="0.25">
      <c r="B120" s="32" t="s">
        <v>917</v>
      </c>
      <c r="C120" s="28">
        <v>14000</v>
      </c>
      <c r="D120" s="29">
        <v>100</v>
      </c>
      <c r="E120" s="22">
        <f t="shared" si="3"/>
        <v>1641</v>
      </c>
      <c r="F120" s="22">
        <v>0.05</v>
      </c>
      <c r="G120" s="22">
        <f t="shared" si="6"/>
        <v>0</v>
      </c>
    </row>
    <row r="121" spans="2:7" x14ac:dyDescent="0.25">
      <c r="B121" s="32" t="s">
        <v>918</v>
      </c>
      <c r="C121" s="28">
        <v>14000</v>
      </c>
      <c r="D121" s="29">
        <v>100</v>
      </c>
      <c r="E121" s="22">
        <f t="shared" si="3"/>
        <v>1641</v>
      </c>
      <c r="F121" s="22">
        <v>0.05</v>
      </c>
      <c r="G121" s="22">
        <f t="shared" si="6"/>
        <v>0</v>
      </c>
    </row>
    <row r="122" spans="2:7" ht="42.75" x14ac:dyDescent="0.25">
      <c r="B122" s="32" t="s">
        <v>919</v>
      </c>
      <c r="C122" s="28">
        <v>169833.33</v>
      </c>
      <c r="D122" s="29">
        <v>14.29</v>
      </c>
      <c r="E122" s="22">
        <f t="shared" si="3"/>
        <v>1641</v>
      </c>
      <c r="F122" s="22">
        <v>0.05</v>
      </c>
      <c r="G122" s="22">
        <f t="shared" si="6"/>
        <v>1</v>
      </c>
    </row>
    <row r="123" spans="2:7" ht="28.5" x14ac:dyDescent="0.25">
      <c r="B123" s="32" t="s">
        <v>920</v>
      </c>
      <c r="C123" s="28">
        <v>129780</v>
      </c>
      <c r="D123" s="29">
        <v>14.29</v>
      </c>
      <c r="E123" s="22">
        <f t="shared" si="3"/>
        <v>1641</v>
      </c>
      <c r="F123" s="22">
        <v>0.05</v>
      </c>
      <c r="G123" s="22">
        <f t="shared" si="6"/>
        <v>1</v>
      </c>
    </row>
    <row r="124" spans="2:7" x14ac:dyDescent="0.25">
      <c r="B124" s="32" t="s">
        <v>921</v>
      </c>
      <c r="C124" s="28">
        <v>131428</v>
      </c>
      <c r="D124" s="29">
        <v>10</v>
      </c>
      <c r="E124" s="22">
        <f t="shared" si="3"/>
        <v>1641</v>
      </c>
      <c r="F124" s="22">
        <v>0.05</v>
      </c>
      <c r="G124" s="22">
        <f t="shared" si="6"/>
        <v>0</v>
      </c>
    </row>
    <row r="125" spans="2:7" ht="28.5" x14ac:dyDescent="0.25">
      <c r="B125" s="32" t="s">
        <v>922</v>
      </c>
      <c r="C125" s="28">
        <v>2164466.08</v>
      </c>
      <c r="D125" s="29">
        <v>14.29</v>
      </c>
      <c r="E125" s="22">
        <f t="shared" si="3"/>
        <v>1641</v>
      </c>
      <c r="F125" s="22">
        <v>0.05</v>
      </c>
      <c r="G125" s="22">
        <f t="shared" si="6"/>
        <v>9</v>
      </c>
    </row>
    <row r="126" spans="2:7" ht="28.5" x14ac:dyDescent="0.25">
      <c r="B126" s="32" t="s">
        <v>923</v>
      </c>
      <c r="C126" s="28">
        <v>14180.4</v>
      </c>
      <c r="D126" s="29">
        <v>100</v>
      </c>
      <c r="E126" s="22">
        <f t="shared" si="3"/>
        <v>1641</v>
      </c>
      <c r="F126" s="22">
        <v>0.05</v>
      </c>
      <c r="G126" s="22">
        <f t="shared" si="6"/>
        <v>0</v>
      </c>
    </row>
    <row r="127" spans="2:7" x14ac:dyDescent="0.25">
      <c r="B127" s="32" t="s">
        <v>924</v>
      </c>
      <c r="C127" s="28">
        <v>84000</v>
      </c>
      <c r="D127" s="29">
        <v>20</v>
      </c>
      <c r="E127" s="22">
        <f t="shared" si="3"/>
        <v>1641</v>
      </c>
      <c r="F127" s="22">
        <v>0.05</v>
      </c>
      <c r="G127" s="22">
        <f t="shared" si="6"/>
        <v>1</v>
      </c>
    </row>
    <row r="128" spans="2:7" ht="28.5" x14ac:dyDescent="0.25">
      <c r="B128" s="32" t="s">
        <v>925</v>
      </c>
      <c r="C128" s="28">
        <v>149500</v>
      </c>
      <c r="D128" s="29">
        <v>14.29</v>
      </c>
      <c r="E128" s="22">
        <f t="shared" si="3"/>
        <v>1641</v>
      </c>
      <c r="F128" s="22">
        <v>0.05</v>
      </c>
      <c r="G128" s="22">
        <f t="shared" si="6"/>
        <v>1</v>
      </c>
    </row>
    <row r="129" spans="1:7" x14ac:dyDescent="0.25">
      <c r="B129" s="32" t="s">
        <v>926</v>
      </c>
      <c r="C129" s="28">
        <v>896300</v>
      </c>
      <c r="D129" s="29">
        <v>14.29</v>
      </c>
      <c r="E129" s="22">
        <f t="shared" si="3"/>
        <v>1641</v>
      </c>
      <c r="F129" s="22">
        <v>0.05</v>
      </c>
      <c r="G129" s="22">
        <f t="shared" si="6"/>
        <v>4</v>
      </c>
    </row>
    <row r="130" spans="1:7" x14ac:dyDescent="0.25">
      <c r="B130" s="76" t="s">
        <v>958</v>
      </c>
      <c r="C130" s="76"/>
      <c r="D130" s="76"/>
      <c r="E130" s="76"/>
      <c r="F130" s="76"/>
      <c r="G130" s="37">
        <f>SUM(G86:G129)</f>
        <v>80</v>
      </c>
    </row>
    <row r="131" spans="1:7" ht="15" customHeight="1" x14ac:dyDescent="0.25">
      <c r="A131" s="73" t="s">
        <v>957</v>
      </c>
      <c r="B131" s="73"/>
      <c r="C131" s="73"/>
      <c r="D131" s="73"/>
      <c r="E131" s="73"/>
      <c r="F131" s="73"/>
      <c r="G131" s="74"/>
    </row>
    <row r="132" spans="1:7" x14ac:dyDescent="0.25">
      <c r="B132" s="34" t="s">
        <v>927</v>
      </c>
      <c r="C132" s="26">
        <v>30505.919999999998</v>
      </c>
      <c r="D132" s="26">
        <v>100</v>
      </c>
      <c r="E132" s="22">
        <f t="shared" si="3"/>
        <v>1641</v>
      </c>
      <c r="F132" s="22">
        <v>0.1</v>
      </c>
      <c r="G132" s="22">
        <f t="shared" si="6"/>
        <v>2</v>
      </c>
    </row>
    <row r="133" spans="1:7" ht="30" x14ac:dyDescent="0.25">
      <c r="B133" s="34" t="s">
        <v>928</v>
      </c>
      <c r="C133" s="26">
        <v>7100000</v>
      </c>
      <c r="D133" s="26">
        <v>6.67</v>
      </c>
      <c r="E133" s="22">
        <f t="shared" si="3"/>
        <v>1641</v>
      </c>
      <c r="F133" s="22">
        <v>0.1</v>
      </c>
      <c r="G133" s="22"/>
    </row>
    <row r="134" spans="1:7" x14ac:dyDescent="0.25">
      <c r="B134" s="34" t="s">
        <v>929</v>
      </c>
      <c r="C134" s="26">
        <v>2743837.74</v>
      </c>
      <c r="D134" s="26">
        <v>14.29</v>
      </c>
      <c r="E134" s="22">
        <f t="shared" si="3"/>
        <v>1641</v>
      </c>
      <c r="F134" s="22">
        <v>0.1</v>
      </c>
      <c r="G134" s="22">
        <f t="shared" si="6"/>
        <v>24</v>
      </c>
    </row>
    <row r="135" spans="1:7" ht="30" x14ac:dyDescent="0.25">
      <c r="B135" s="34" t="s">
        <v>930</v>
      </c>
      <c r="C135" s="26">
        <v>940500</v>
      </c>
      <c r="D135" s="26">
        <v>14.29</v>
      </c>
      <c r="E135" s="22">
        <f t="shared" si="3"/>
        <v>1641</v>
      </c>
      <c r="F135" s="22">
        <v>0.1</v>
      </c>
      <c r="G135" s="22">
        <f t="shared" si="6"/>
        <v>8</v>
      </c>
    </row>
    <row r="136" spans="1:7" ht="30" x14ac:dyDescent="0.25">
      <c r="B136" s="34" t="s">
        <v>931</v>
      </c>
      <c r="C136" s="26">
        <v>2217023.5</v>
      </c>
      <c r="D136" s="26">
        <v>14.29</v>
      </c>
      <c r="E136" s="22">
        <f t="shared" si="3"/>
        <v>1641</v>
      </c>
      <c r="F136" s="22">
        <v>0.1</v>
      </c>
      <c r="G136" s="22">
        <f t="shared" si="6"/>
        <v>19</v>
      </c>
    </row>
    <row r="137" spans="1:7" ht="30" x14ac:dyDescent="0.25">
      <c r="B137" s="34" t="s">
        <v>932</v>
      </c>
      <c r="C137" s="26">
        <v>1031917.44</v>
      </c>
      <c r="D137" s="26">
        <v>14.29</v>
      </c>
      <c r="E137" s="22">
        <f t="shared" si="3"/>
        <v>1641</v>
      </c>
      <c r="F137" s="22">
        <v>0.1</v>
      </c>
      <c r="G137" s="22">
        <f t="shared" si="6"/>
        <v>9</v>
      </c>
    </row>
    <row r="138" spans="1:7" ht="30" x14ac:dyDescent="0.25">
      <c r="B138" s="34" t="s">
        <v>933</v>
      </c>
      <c r="C138" s="26">
        <v>8258500</v>
      </c>
      <c r="D138" s="26">
        <v>6.67</v>
      </c>
      <c r="E138" s="22">
        <f t="shared" si="3"/>
        <v>1641</v>
      </c>
      <c r="F138" s="22">
        <v>0.1</v>
      </c>
      <c r="G138" s="22">
        <f t="shared" si="6"/>
        <v>34</v>
      </c>
    </row>
    <row r="139" spans="1:7" ht="30" x14ac:dyDescent="0.25">
      <c r="B139" s="34" t="s">
        <v>934</v>
      </c>
      <c r="C139" s="26">
        <v>15000000</v>
      </c>
      <c r="D139" s="26">
        <v>14.29</v>
      </c>
      <c r="E139" s="22">
        <f t="shared" si="3"/>
        <v>1641</v>
      </c>
      <c r="F139" s="22">
        <v>0.1</v>
      </c>
      <c r="G139" s="22"/>
    </row>
    <row r="140" spans="1:7" ht="30" x14ac:dyDescent="0.25">
      <c r="B140" s="34" t="s">
        <v>935</v>
      </c>
      <c r="C140" s="26">
        <v>320700</v>
      </c>
      <c r="D140" s="26">
        <v>14.29</v>
      </c>
      <c r="E140" s="22">
        <f t="shared" si="3"/>
        <v>1641</v>
      </c>
      <c r="F140" s="22">
        <v>0.1</v>
      </c>
      <c r="G140" s="22">
        <f t="shared" si="6"/>
        <v>3</v>
      </c>
    </row>
    <row r="141" spans="1:7" ht="45" x14ac:dyDescent="0.25">
      <c r="B141" s="34" t="s">
        <v>936</v>
      </c>
      <c r="C141" s="26">
        <v>150000</v>
      </c>
      <c r="D141" s="26">
        <v>14.29</v>
      </c>
      <c r="E141" s="22">
        <f t="shared" si="3"/>
        <v>1641</v>
      </c>
      <c r="F141" s="22">
        <v>0.1</v>
      </c>
      <c r="G141" s="22">
        <f t="shared" si="6"/>
        <v>1</v>
      </c>
    </row>
    <row r="142" spans="1:7" ht="30" x14ac:dyDescent="0.25">
      <c r="B142" s="34" t="s">
        <v>937</v>
      </c>
      <c r="C142" s="26">
        <v>209382.48</v>
      </c>
      <c r="D142" s="26">
        <v>14.29</v>
      </c>
      <c r="E142" s="22">
        <f t="shared" si="3"/>
        <v>1641</v>
      </c>
      <c r="F142" s="22">
        <v>0.1</v>
      </c>
      <c r="G142" s="22">
        <f t="shared" si="6"/>
        <v>2</v>
      </c>
    </row>
    <row r="143" spans="1:7" ht="30" x14ac:dyDescent="0.25">
      <c r="B143" s="34" t="s">
        <v>938</v>
      </c>
      <c r="C143" s="26">
        <v>12500000</v>
      </c>
      <c r="D143" s="26">
        <v>6.67</v>
      </c>
      <c r="E143" s="22">
        <f t="shared" si="3"/>
        <v>1641</v>
      </c>
      <c r="F143" s="22">
        <v>0.1</v>
      </c>
      <c r="G143" s="22">
        <f t="shared" si="6"/>
        <v>51</v>
      </c>
    </row>
    <row r="144" spans="1:7" ht="45" x14ac:dyDescent="0.25">
      <c r="B144" s="34" t="s">
        <v>939</v>
      </c>
      <c r="C144" s="26">
        <v>2384000</v>
      </c>
      <c r="D144" s="26">
        <v>14.29</v>
      </c>
      <c r="E144" s="22">
        <f t="shared" si="3"/>
        <v>1641</v>
      </c>
      <c r="F144" s="22">
        <v>0.1</v>
      </c>
      <c r="G144" s="22">
        <f t="shared" si="6"/>
        <v>21</v>
      </c>
    </row>
    <row r="145" spans="1:7" x14ac:dyDescent="0.25">
      <c r="B145" s="75" t="s">
        <v>958</v>
      </c>
      <c r="C145" s="75"/>
      <c r="D145" s="75"/>
      <c r="E145" s="75"/>
      <c r="F145" s="75"/>
      <c r="G145" s="37">
        <f>SUM(G132:G144)</f>
        <v>174</v>
      </c>
    </row>
    <row r="146" spans="1:7" ht="15" customHeight="1" x14ac:dyDescent="0.25">
      <c r="A146" s="71" t="s">
        <v>956</v>
      </c>
      <c r="B146" s="71"/>
      <c r="C146" s="71"/>
      <c r="D146" s="71"/>
      <c r="E146" s="71"/>
      <c r="F146" s="71"/>
      <c r="G146" s="72"/>
    </row>
    <row r="147" spans="1:7" x14ac:dyDescent="0.25">
      <c r="B147" s="34" t="s">
        <v>940</v>
      </c>
      <c r="C147" s="26">
        <v>188933.33</v>
      </c>
      <c r="D147" s="26">
        <v>14.29</v>
      </c>
      <c r="E147" s="22">
        <f t="shared" si="3"/>
        <v>1641</v>
      </c>
      <c r="F147" s="22">
        <v>0.2</v>
      </c>
      <c r="G147" s="22">
        <f t="shared" ref="G147:G162" si="7">ROUND(C147*D147/100/E147*F147,0)</f>
        <v>3</v>
      </c>
    </row>
    <row r="148" spans="1:7" x14ac:dyDescent="0.25">
      <c r="B148" s="34" t="s">
        <v>941</v>
      </c>
      <c r="C148" s="26">
        <v>3163.5</v>
      </c>
      <c r="D148" s="26">
        <v>100</v>
      </c>
      <c r="E148" s="22">
        <f t="shared" ref="E148:E162" si="8">ROUND((247)*7.2*0.923,0)</f>
        <v>1641</v>
      </c>
      <c r="F148" s="22">
        <v>0.2</v>
      </c>
      <c r="G148" s="22">
        <f t="shared" si="7"/>
        <v>0</v>
      </c>
    </row>
    <row r="149" spans="1:7" ht="30" x14ac:dyDescent="0.25">
      <c r="B149" s="34" t="s">
        <v>942</v>
      </c>
      <c r="C149" s="26">
        <v>23800</v>
      </c>
      <c r="D149" s="26">
        <v>100</v>
      </c>
      <c r="E149" s="22">
        <f t="shared" si="8"/>
        <v>1641</v>
      </c>
      <c r="F149" s="22">
        <v>0.2</v>
      </c>
      <c r="G149" s="22">
        <f t="shared" si="7"/>
        <v>3</v>
      </c>
    </row>
    <row r="150" spans="1:7" x14ac:dyDescent="0.25">
      <c r="B150" s="34" t="s">
        <v>943</v>
      </c>
      <c r="C150" s="26">
        <v>22500</v>
      </c>
      <c r="D150" s="26">
        <v>100</v>
      </c>
      <c r="E150" s="22">
        <f t="shared" si="8"/>
        <v>1641</v>
      </c>
      <c r="F150" s="22">
        <v>0.2</v>
      </c>
      <c r="G150" s="22">
        <f t="shared" si="7"/>
        <v>3</v>
      </c>
    </row>
    <row r="151" spans="1:7" x14ac:dyDescent="0.25">
      <c r="B151" s="34" t="s">
        <v>944</v>
      </c>
      <c r="C151" s="26">
        <v>295200</v>
      </c>
      <c r="D151" s="26">
        <v>14.29</v>
      </c>
      <c r="E151" s="22">
        <f t="shared" si="8"/>
        <v>1641</v>
      </c>
      <c r="F151" s="22">
        <v>0.2</v>
      </c>
      <c r="G151" s="22">
        <f t="shared" si="7"/>
        <v>5</v>
      </c>
    </row>
    <row r="152" spans="1:7" x14ac:dyDescent="0.25">
      <c r="B152" s="34" t="s">
        <v>945</v>
      </c>
      <c r="C152" s="26">
        <v>22528</v>
      </c>
      <c r="D152" s="26">
        <v>100</v>
      </c>
      <c r="E152" s="22">
        <f t="shared" si="8"/>
        <v>1641</v>
      </c>
      <c r="F152" s="22">
        <v>0.2</v>
      </c>
      <c r="G152" s="22">
        <f t="shared" si="7"/>
        <v>3</v>
      </c>
    </row>
    <row r="153" spans="1:7" x14ac:dyDescent="0.25">
      <c r="B153" s="34" t="s">
        <v>946</v>
      </c>
      <c r="C153" s="26">
        <v>5600000</v>
      </c>
      <c r="D153" s="26">
        <v>14.29</v>
      </c>
      <c r="E153" s="22">
        <f t="shared" si="8"/>
        <v>1641</v>
      </c>
      <c r="F153" s="22">
        <v>0.2</v>
      </c>
      <c r="G153" s="22">
        <f t="shared" si="7"/>
        <v>98</v>
      </c>
    </row>
    <row r="154" spans="1:7" ht="30" x14ac:dyDescent="0.25">
      <c r="B154" s="34" t="s">
        <v>947</v>
      </c>
      <c r="C154" s="26">
        <v>5932.8</v>
      </c>
      <c r="D154" s="26">
        <v>100</v>
      </c>
      <c r="E154" s="22">
        <f t="shared" si="8"/>
        <v>1641</v>
      </c>
      <c r="F154" s="22">
        <v>0.2</v>
      </c>
      <c r="G154" s="22">
        <f t="shared" si="7"/>
        <v>1</v>
      </c>
    </row>
    <row r="155" spans="1:7" ht="30" x14ac:dyDescent="0.25">
      <c r="B155" s="34" t="s">
        <v>948</v>
      </c>
      <c r="C155" s="26">
        <v>26500</v>
      </c>
      <c r="D155" s="26">
        <v>100</v>
      </c>
      <c r="E155" s="22">
        <f t="shared" si="8"/>
        <v>1641</v>
      </c>
      <c r="F155" s="22">
        <v>0.2</v>
      </c>
      <c r="G155" s="22">
        <f t="shared" si="7"/>
        <v>3</v>
      </c>
    </row>
    <row r="156" spans="1:7" ht="30" x14ac:dyDescent="0.25">
      <c r="B156" s="34" t="s">
        <v>949</v>
      </c>
      <c r="C156" s="26">
        <v>54590.57</v>
      </c>
      <c r="D156" s="26">
        <v>6.67</v>
      </c>
      <c r="E156" s="22">
        <f t="shared" si="8"/>
        <v>1641</v>
      </c>
      <c r="F156" s="22">
        <v>0.2</v>
      </c>
      <c r="G156" s="36">
        <f t="shared" si="7"/>
        <v>0</v>
      </c>
    </row>
    <row r="157" spans="1:7" x14ac:dyDescent="0.25">
      <c r="B157" s="34" t="s">
        <v>950</v>
      </c>
      <c r="C157" s="26">
        <v>244871</v>
      </c>
      <c r="D157" s="26">
        <v>14.29</v>
      </c>
      <c r="E157" s="22">
        <f t="shared" si="8"/>
        <v>1641</v>
      </c>
      <c r="F157" s="22">
        <v>0.2</v>
      </c>
      <c r="G157" s="22">
        <f t="shared" si="7"/>
        <v>4</v>
      </c>
    </row>
    <row r="158" spans="1:7" x14ac:dyDescent="0.25">
      <c r="B158" s="34" t="s">
        <v>951</v>
      </c>
      <c r="C158" s="26">
        <v>229792.18</v>
      </c>
      <c r="D158" s="26">
        <v>20</v>
      </c>
      <c r="E158" s="22">
        <f t="shared" si="8"/>
        <v>1641</v>
      </c>
      <c r="F158" s="22">
        <v>0.2</v>
      </c>
      <c r="G158" s="22">
        <f t="shared" si="7"/>
        <v>6</v>
      </c>
    </row>
    <row r="159" spans="1:7" ht="30" x14ac:dyDescent="0.25">
      <c r="B159" s="34" t="s">
        <v>952</v>
      </c>
      <c r="C159" s="26">
        <v>43288.33</v>
      </c>
      <c r="D159" s="26">
        <v>100</v>
      </c>
      <c r="E159" s="22">
        <f t="shared" si="8"/>
        <v>1641</v>
      </c>
      <c r="F159" s="22">
        <v>0.2</v>
      </c>
      <c r="G159" s="22">
        <f t="shared" si="7"/>
        <v>5</v>
      </c>
    </row>
    <row r="160" spans="1:7" ht="30" x14ac:dyDescent="0.25">
      <c r="B160" s="34" t="s">
        <v>953</v>
      </c>
      <c r="C160" s="26">
        <v>49161.5</v>
      </c>
      <c r="D160" s="26">
        <v>10</v>
      </c>
      <c r="E160" s="22">
        <f t="shared" si="8"/>
        <v>1641</v>
      </c>
      <c r="F160" s="22">
        <v>0.2</v>
      </c>
      <c r="G160" s="22">
        <f t="shared" si="7"/>
        <v>1</v>
      </c>
    </row>
    <row r="161" spans="2:7" ht="30" x14ac:dyDescent="0.25">
      <c r="B161" s="34" t="s">
        <v>954</v>
      </c>
      <c r="C161" s="26">
        <v>15144</v>
      </c>
      <c r="D161" s="26">
        <v>100</v>
      </c>
      <c r="E161" s="22">
        <f t="shared" si="8"/>
        <v>1641</v>
      </c>
      <c r="F161" s="22">
        <v>0.2</v>
      </c>
      <c r="G161" s="22">
        <f t="shared" si="7"/>
        <v>2</v>
      </c>
    </row>
    <row r="162" spans="2:7" ht="30" x14ac:dyDescent="0.25">
      <c r="B162" s="34" t="s">
        <v>955</v>
      </c>
      <c r="C162" s="26">
        <v>22000</v>
      </c>
      <c r="D162" s="26">
        <v>100</v>
      </c>
      <c r="E162" s="22">
        <f t="shared" si="8"/>
        <v>1641</v>
      </c>
      <c r="F162" s="22">
        <v>0.2</v>
      </c>
      <c r="G162" s="22">
        <f t="shared" si="7"/>
        <v>3</v>
      </c>
    </row>
    <row r="163" spans="2:7" x14ac:dyDescent="0.25">
      <c r="G163" s="26">
        <f>SUM(G147:G162)</f>
        <v>140</v>
      </c>
    </row>
  </sheetData>
  <mergeCells count="7">
    <mergeCell ref="A146:G146"/>
    <mergeCell ref="A2:G2"/>
    <mergeCell ref="A131:G131"/>
    <mergeCell ref="B145:F145"/>
    <mergeCell ref="A85:G85"/>
    <mergeCell ref="B130:F130"/>
    <mergeCell ref="B24:G2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C11" sqref="C11"/>
    </sheetView>
  </sheetViews>
  <sheetFormatPr defaultRowHeight="15" x14ac:dyDescent="0.25"/>
  <cols>
    <col min="2" max="2" width="52" customWidth="1"/>
    <col min="3" max="3" width="15.7109375" customWidth="1"/>
  </cols>
  <sheetData>
    <row r="2" spans="1:4" ht="18.75" x14ac:dyDescent="0.3">
      <c r="A2" s="70" t="s">
        <v>22</v>
      </c>
      <c r="B2" s="70"/>
      <c r="C2" s="70"/>
    </row>
    <row r="3" spans="1:4" ht="15.75" thickBot="1" x14ac:dyDescent="0.3"/>
    <row r="4" spans="1:4" ht="16.5" customHeight="1" x14ac:dyDescent="0.25">
      <c r="A4" s="1" t="s">
        <v>0</v>
      </c>
      <c r="B4" s="1" t="s">
        <v>23</v>
      </c>
      <c r="C4" s="1" t="s">
        <v>24</v>
      </c>
    </row>
    <row r="5" spans="1:4" ht="50.25" thickBot="1" x14ac:dyDescent="0.3">
      <c r="A5" s="2" t="s">
        <v>3</v>
      </c>
      <c r="B5" s="6" t="s">
        <v>25</v>
      </c>
      <c r="C5" s="15">
        <f>28626786*1.302</f>
        <v>37272075.372000001</v>
      </c>
    </row>
    <row r="6" spans="1:4" ht="50.25" thickBot="1" x14ac:dyDescent="0.3">
      <c r="A6" s="2" t="s">
        <v>4</v>
      </c>
      <c r="B6" s="6" t="s">
        <v>26</v>
      </c>
      <c r="C6" s="18">
        <v>47052551</v>
      </c>
      <c r="D6" t="s">
        <v>821</v>
      </c>
    </row>
    <row r="7" spans="1:4" ht="33.75" thickBot="1" x14ac:dyDescent="0.3">
      <c r="A7" s="2" t="s">
        <v>27</v>
      </c>
      <c r="B7" s="6" t="s">
        <v>28</v>
      </c>
      <c r="C7" s="16">
        <f>159000+2184378+2565042+5458791+1143514</f>
        <v>11510725</v>
      </c>
    </row>
    <row r="8" spans="1:4" ht="33.75" thickBot="1" x14ac:dyDescent="0.3">
      <c r="A8" s="2" t="s">
        <v>29</v>
      </c>
      <c r="B8" s="6" t="s">
        <v>30</v>
      </c>
      <c r="C8" s="16">
        <v>159511878</v>
      </c>
    </row>
    <row r="9" spans="1:4" ht="33.75" thickBot="1" x14ac:dyDescent="0.3">
      <c r="A9" s="2" t="s">
        <v>31</v>
      </c>
      <c r="B9" s="6" t="s">
        <v>43</v>
      </c>
      <c r="C9" s="19">
        <f>(C5+C6+C7)/C8</f>
        <v>0.60080385594858343</v>
      </c>
    </row>
    <row r="10" spans="1:4" ht="50.25" thickBot="1" x14ac:dyDescent="0.3">
      <c r="A10" s="2" t="s">
        <v>32</v>
      </c>
      <c r="B10" s="6" t="s">
        <v>33</v>
      </c>
      <c r="C10" s="21">
        <f>'ФОТ осн перс'!G16</f>
        <v>121.69437500000001</v>
      </c>
    </row>
    <row r="11" spans="1:4" ht="33.75" thickBot="1" x14ac:dyDescent="0.3">
      <c r="A11" s="2" t="s">
        <v>34</v>
      </c>
      <c r="B11" s="6" t="s">
        <v>820</v>
      </c>
      <c r="C11" s="17">
        <f>C9*C10</f>
        <v>73.114449747252891</v>
      </c>
    </row>
  </sheetData>
  <mergeCells count="1">
    <mergeCell ref="A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9"/>
  <sheetViews>
    <sheetView workbookViewId="0">
      <pane xSplit="2" ySplit="2" topLeftCell="C153" activePane="bottomRight" state="frozen"/>
      <selection pane="topRight" activeCell="C1" sqref="C1"/>
      <selection pane="bottomLeft" activeCell="A3" sqref="A3"/>
      <selection pane="bottomRight" activeCell="G150" sqref="G150"/>
    </sheetView>
  </sheetViews>
  <sheetFormatPr defaultRowHeight="15" x14ac:dyDescent="0.25"/>
  <cols>
    <col min="2" max="2" width="18.85546875" customWidth="1"/>
    <col min="3" max="3" width="70.140625" style="12" customWidth="1"/>
  </cols>
  <sheetData>
    <row r="2" spans="2:10" ht="94.5" x14ac:dyDescent="0.25">
      <c r="C2" s="39" t="s">
        <v>969</v>
      </c>
      <c r="D2" s="39" t="s">
        <v>970</v>
      </c>
      <c r="E2" s="39" t="s">
        <v>973</v>
      </c>
      <c r="F2" s="39" t="s">
        <v>971</v>
      </c>
      <c r="H2" s="47" t="s">
        <v>988</v>
      </c>
      <c r="I2" s="47" t="s">
        <v>986</v>
      </c>
      <c r="J2" s="47" t="s">
        <v>987</v>
      </c>
    </row>
    <row r="3" spans="2:10" x14ac:dyDescent="0.25">
      <c r="B3" t="s">
        <v>209</v>
      </c>
    </row>
    <row r="4" spans="2:10" x14ac:dyDescent="0.25">
      <c r="B4" t="s">
        <v>210</v>
      </c>
      <c r="C4" s="12" t="s">
        <v>211</v>
      </c>
      <c r="D4">
        <v>25</v>
      </c>
      <c r="E4" s="14">
        <f>'ФОТ осн перс'!$H$6+'ФОТ осн перс'!$H$12+3</f>
        <v>21</v>
      </c>
      <c r="F4">
        <f>D4*E4</f>
        <v>525</v>
      </c>
      <c r="H4">
        <f>'Рсчет плат'!D106</f>
        <v>798</v>
      </c>
      <c r="I4" t="e">
        <f>'Рсчет плат'!#REF!</f>
        <v>#REF!</v>
      </c>
      <c r="J4" t="e">
        <f>'Рсчет плат'!#REF!</f>
        <v>#REF!</v>
      </c>
    </row>
    <row r="5" spans="2:10" ht="30" x14ac:dyDescent="0.25">
      <c r="B5" t="s">
        <v>212</v>
      </c>
      <c r="C5" s="12" t="s">
        <v>213</v>
      </c>
      <c r="D5">
        <v>60</v>
      </c>
      <c r="E5" s="14">
        <f>'ФОТ осн перс'!$H$6+'ФОТ осн перс'!$H$12+8</f>
        <v>26</v>
      </c>
      <c r="F5">
        <f t="shared" ref="F5:F68" si="0">D5*E5</f>
        <v>1560</v>
      </c>
      <c r="H5">
        <f>'Рсчет плат'!D107</f>
        <v>2040</v>
      </c>
      <c r="I5" t="e">
        <f>'Рсчет плат'!#REF!</f>
        <v>#REF!</v>
      </c>
      <c r="J5" t="e">
        <f>'Рсчет плат'!#REF!</f>
        <v>#REF!</v>
      </c>
    </row>
    <row r="6" spans="2:10" x14ac:dyDescent="0.25">
      <c r="B6" t="s">
        <v>214</v>
      </c>
      <c r="C6" s="12" t="s">
        <v>974</v>
      </c>
      <c r="D6">
        <v>36</v>
      </c>
      <c r="E6" s="14">
        <f>'ФОТ осн перс'!$H$6+'ФОТ осн перс'!$H$12+3</f>
        <v>21</v>
      </c>
      <c r="F6">
        <f t="shared" si="0"/>
        <v>756</v>
      </c>
      <c r="H6">
        <f>'Рсчет плат'!D108</f>
        <v>1075</v>
      </c>
      <c r="I6" t="e">
        <f>'Рсчет плат'!#REF!</f>
        <v>#REF!</v>
      </c>
      <c r="J6" t="e">
        <f>'Рсчет плат'!#REF!</f>
        <v>#REF!</v>
      </c>
    </row>
    <row r="7" spans="2:10" x14ac:dyDescent="0.25">
      <c r="B7" t="s">
        <v>216</v>
      </c>
      <c r="C7" s="12" t="s">
        <v>217</v>
      </c>
      <c r="D7">
        <v>25</v>
      </c>
      <c r="E7" s="14">
        <f>'ФОТ осн перс'!$H$6+'ФОТ осн перс'!$H$12+3</f>
        <v>21</v>
      </c>
      <c r="F7">
        <f t="shared" si="0"/>
        <v>525</v>
      </c>
      <c r="H7">
        <f>'Рсчет плат'!D109</f>
        <v>798</v>
      </c>
      <c r="I7" t="e">
        <f>'Рсчет плат'!#REF!</f>
        <v>#REF!</v>
      </c>
      <c r="J7" t="e">
        <f>'Рсчет плат'!#REF!</f>
        <v>#REF!</v>
      </c>
    </row>
    <row r="8" spans="2:10" x14ac:dyDescent="0.25">
      <c r="B8" t="s">
        <v>218</v>
      </c>
      <c r="C8" s="12" t="s">
        <v>219</v>
      </c>
      <c r="D8">
        <v>25</v>
      </c>
      <c r="E8" s="14">
        <f>'ФОТ осн перс'!$H$6+'ФОТ осн перс'!$H$12+3</f>
        <v>21</v>
      </c>
      <c r="F8">
        <f t="shared" si="0"/>
        <v>525</v>
      </c>
      <c r="H8">
        <f>'Рсчет плат'!D110</f>
        <v>798</v>
      </c>
      <c r="I8" t="e">
        <f>'Рсчет плат'!#REF!</f>
        <v>#REF!</v>
      </c>
      <c r="J8" t="e">
        <f>'Рсчет плат'!#REF!</f>
        <v>#REF!</v>
      </c>
    </row>
    <row r="9" spans="2:10" x14ac:dyDescent="0.25">
      <c r="B9" t="s">
        <v>220</v>
      </c>
      <c r="C9" s="12" t="s">
        <v>221</v>
      </c>
      <c r="D9">
        <v>25</v>
      </c>
      <c r="E9" s="14">
        <f>'ФОТ осн перс'!$H$6+'ФОТ осн перс'!$H$12+3</f>
        <v>21</v>
      </c>
      <c r="F9">
        <f t="shared" si="0"/>
        <v>525</v>
      </c>
      <c r="H9">
        <f>'Рсчет плат'!D111</f>
        <v>798</v>
      </c>
      <c r="I9" t="e">
        <f>'Рсчет плат'!#REF!</f>
        <v>#REF!</v>
      </c>
      <c r="J9" t="e">
        <f>'Рсчет плат'!#REF!</f>
        <v>#REF!</v>
      </c>
    </row>
    <row r="10" spans="2:10" x14ac:dyDescent="0.25">
      <c r="B10" t="s">
        <v>222</v>
      </c>
      <c r="C10" s="12" t="s">
        <v>223</v>
      </c>
      <c r="D10">
        <v>45</v>
      </c>
      <c r="E10" s="14">
        <f>'ФОТ осн перс'!$H$6+'ФОТ осн перс'!$H$12+3</f>
        <v>21</v>
      </c>
      <c r="F10">
        <f t="shared" si="0"/>
        <v>945</v>
      </c>
      <c r="H10">
        <f>'Рсчет плат'!D112</f>
        <v>1302</v>
      </c>
      <c r="I10" t="e">
        <f>'Рсчет плат'!#REF!</f>
        <v>#REF!</v>
      </c>
      <c r="J10" t="e">
        <f>'Рсчет плат'!#REF!</f>
        <v>#REF!</v>
      </c>
    </row>
    <row r="11" spans="2:10" x14ac:dyDescent="0.25">
      <c r="B11" t="s">
        <v>224</v>
      </c>
      <c r="C11" s="12" t="s">
        <v>225</v>
      </c>
      <c r="D11">
        <v>25</v>
      </c>
      <c r="E11" s="14">
        <f>'ФОТ осн перс'!$H$6+'ФОТ осн перс'!$H$12+3</f>
        <v>21</v>
      </c>
      <c r="F11">
        <f t="shared" si="0"/>
        <v>525</v>
      </c>
      <c r="H11">
        <f>'Рсчет плат'!D113</f>
        <v>798</v>
      </c>
      <c r="I11" t="e">
        <f>'Рсчет плат'!#REF!</f>
        <v>#REF!</v>
      </c>
      <c r="J11" t="e">
        <f>'Рсчет плат'!#REF!</f>
        <v>#REF!</v>
      </c>
    </row>
    <row r="12" spans="2:10" ht="30" x14ac:dyDescent="0.25">
      <c r="B12" t="s">
        <v>226</v>
      </c>
      <c r="C12" s="12" t="s">
        <v>227</v>
      </c>
      <c r="D12">
        <v>18</v>
      </c>
      <c r="E12" s="14">
        <f>'ФОТ осн перс'!$H$6+'ФОТ осн перс'!$H$12+3</f>
        <v>21</v>
      </c>
      <c r="F12">
        <f t="shared" si="0"/>
        <v>378</v>
      </c>
      <c r="H12">
        <f>'Рсчет плат'!D114</f>
        <v>622</v>
      </c>
      <c r="I12" t="e">
        <f>'Рсчет плат'!#REF!</f>
        <v>#REF!</v>
      </c>
      <c r="J12" t="e">
        <f>'Рсчет плат'!#REF!</f>
        <v>#REF!</v>
      </c>
    </row>
    <row r="13" spans="2:10" x14ac:dyDescent="0.25">
      <c r="B13" t="s">
        <v>228</v>
      </c>
      <c r="C13" s="12" t="s">
        <v>229</v>
      </c>
      <c r="D13">
        <v>35</v>
      </c>
      <c r="E13" s="14">
        <f>'ФОТ осн перс'!$H$6+'ФОТ осн перс'!$H$12+3</f>
        <v>21</v>
      </c>
      <c r="F13">
        <f t="shared" si="0"/>
        <v>735</v>
      </c>
      <c r="H13">
        <f>'Рсчет плат'!D115</f>
        <v>1050</v>
      </c>
      <c r="I13" t="e">
        <f>'Рсчет плат'!#REF!</f>
        <v>#REF!</v>
      </c>
      <c r="J13" t="e">
        <f>'Рсчет плат'!#REF!</f>
        <v>#REF!</v>
      </c>
    </row>
    <row r="14" spans="2:10" ht="30" x14ac:dyDescent="0.25">
      <c r="B14" t="s">
        <v>230</v>
      </c>
      <c r="C14" s="12" t="s">
        <v>231</v>
      </c>
      <c r="D14">
        <v>45</v>
      </c>
      <c r="E14" s="14">
        <f>'ФОТ осн перс'!$H$6+'ФОТ осн перс'!$H$12+3</f>
        <v>21</v>
      </c>
      <c r="F14">
        <f t="shared" si="0"/>
        <v>945</v>
      </c>
      <c r="H14">
        <f>'Рсчет плат'!D116</f>
        <v>1302</v>
      </c>
      <c r="I14" t="e">
        <f>'Рсчет плат'!#REF!</f>
        <v>#REF!</v>
      </c>
      <c r="J14" t="e">
        <f>'Рсчет плат'!#REF!</f>
        <v>#REF!</v>
      </c>
    </row>
    <row r="15" spans="2:10" ht="30" x14ac:dyDescent="0.25">
      <c r="B15" t="s">
        <v>232</v>
      </c>
      <c r="C15" s="12" t="s">
        <v>233</v>
      </c>
      <c r="D15">
        <v>35</v>
      </c>
      <c r="E15" s="14">
        <f>'ФОТ осн перс'!$H$6+'ФОТ осн перс'!$H$12+3</f>
        <v>21</v>
      </c>
      <c r="F15">
        <f t="shared" si="0"/>
        <v>735</v>
      </c>
      <c r="H15">
        <f>'Рсчет плат'!D117</f>
        <v>1050</v>
      </c>
      <c r="I15" t="e">
        <f>'Рсчет плат'!#REF!</f>
        <v>#REF!</v>
      </c>
      <c r="J15" t="e">
        <f>'Рсчет плат'!#REF!</f>
        <v>#REF!</v>
      </c>
    </row>
    <row r="16" spans="2:10" x14ac:dyDescent="0.25">
      <c r="B16" t="s">
        <v>234</v>
      </c>
      <c r="C16" s="12" t="s">
        <v>235</v>
      </c>
      <c r="D16">
        <v>45</v>
      </c>
      <c r="E16" s="14">
        <f>'ФОТ осн перс'!$H$6+'ФОТ осн перс'!$H$12+3</f>
        <v>21</v>
      </c>
      <c r="F16">
        <f t="shared" si="0"/>
        <v>945</v>
      </c>
      <c r="H16">
        <f>'Рсчет плат'!D118</f>
        <v>1302</v>
      </c>
      <c r="I16" t="e">
        <f>'Рсчет плат'!#REF!</f>
        <v>#REF!</v>
      </c>
      <c r="J16" t="e">
        <f>'Рсчет плат'!#REF!</f>
        <v>#REF!</v>
      </c>
    </row>
    <row r="17" spans="2:10" x14ac:dyDescent="0.25">
      <c r="B17" t="s">
        <v>236</v>
      </c>
      <c r="C17" s="12" t="s">
        <v>237</v>
      </c>
      <c r="D17">
        <v>20</v>
      </c>
      <c r="E17" s="14">
        <f>'ФОТ осн перс'!$H$6+'ФОТ осн перс'!$H$12+3</f>
        <v>21</v>
      </c>
      <c r="F17">
        <f t="shared" si="0"/>
        <v>420</v>
      </c>
      <c r="H17">
        <f>'Рсчет плат'!D119</f>
        <v>672</v>
      </c>
      <c r="I17" t="e">
        <f>'Рсчет плат'!#REF!</f>
        <v>#REF!</v>
      </c>
      <c r="J17" t="e">
        <f>'Рсчет плат'!#REF!</f>
        <v>#REF!</v>
      </c>
    </row>
    <row r="18" spans="2:10" ht="30" x14ac:dyDescent="0.25">
      <c r="B18" t="s">
        <v>238</v>
      </c>
      <c r="C18" s="12" t="s">
        <v>239</v>
      </c>
      <c r="D18">
        <v>25</v>
      </c>
      <c r="E18" s="14">
        <f>'ФОТ осн перс'!$H$6+'ФОТ осн перс'!$H$12+3</f>
        <v>21</v>
      </c>
      <c r="F18">
        <f t="shared" si="0"/>
        <v>525</v>
      </c>
      <c r="H18">
        <f>'Рсчет плат'!D120</f>
        <v>798</v>
      </c>
      <c r="I18" t="e">
        <f>'Рсчет плат'!#REF!</f>
        <v>#REF!</v>
      </c>
      <c r="J18" t="e">
        <f>'Рсчет плат'!#REF!</f>
        <v>#REF!</v>
      </c>
    </row>
    <row r="19" spans="2:10" x14ac:dyDescent="0.25">
      <c r="B19" t="s">
        <v>240</v>
      </c>
      <c r="C19" s="12" t="s">
        <v>241</v>
      </c>
      <c r="D19">
        <v>50</v>
      </c>
      <c r="E19" s="14">
        <f>'ФОТ осн перс'!$H$6+'ФОТ осн перс'!$H$12+3</f>
        <v>21</v>
      </c>
      <c r="F19">
        <f t="shared" si="0"/>
        <v>1050</v>
      </c>
      <c r="H19">
        <f>'Рсчет плат'!D121</f>
        <v>1428</v>
      </c>
      <c r="I19" t="e">
        <f>'Рсчет плат'!#REF!</f>
        <v>#REF!</v>
      </c>
      <c r="J19" t="e">
        <f>'Рсчет плат'!#REF!</f>
        <v>#REF!</v>
      </c>
    </row>
    <row r="20" spans="2:10" x14ac:dyDescent="0.25">
      <c r="B20" t="s">
        <v>242</v>
      </c>
      <c r="C20" s="12" t="s">
        <v>243</v>
      </c>
      <c r="D20">
        <v>20</v>
      </c>
      <c r="E20" s="14">
        <f>'ФОТ осн перс'!$H$6+'ФОТ осн перс'!$H$12+3</f>
        <v>21</v>
      </c>
      <c r="F20">
        <f t="shared" si="0"/>
        <v>420</v>
      </c>
      <c r="H20">
        <f>'Рсчет плат'!D122</f>
        <v>672</v>
      </c>
      <c r="I20" t="e">
        <f>'Рсчет плат'!#REF!</f>
        <v>#REF!</v>
      </c>
      <c r="J20" t="e">
        <f>'Рсчет плат'!#REF!</f>
        <v>#REF!</v>
      </c>
    </row>
    <row r="21" spans="2:10" x14ac:dyDescent="0.25">
      <c r="B21" t="s">
        <v>244</v>
      </c>
      <c r="C21" s="12" t="s">
        <v>245</v>
      </c>
      <c r="D21">
        <v>20</v>
      </c>
      <c r="E21" s="14">
        <f>'ФОТ осн перс'!$H$6+'ФОТ осн перс'!$H$12+3</f>
        <v>21</v>
      </c>
      <c r="F21">
        <f t="shared" si="0"/>
        <v>420</v>
      </c>
      <c r="H21">
        <f>'Рсчет плат'!D123</f>
        <v>672</v>
      </c>
      <c r="I21" t="e">
        <f>'Рсчет плат'!#REF!</f>
        <v>#REF!</v>
      </c>
      <c r="J21" t="e">
        <f>'Рсчет плат'!#REF!</f>
        <v>#REF!</v>
      </c>
    </row>
    <row r="22" spans="2:10" x14ac:dyDescent="0.25">
      <c r="B22" t="s">
        <v>222</v>
      </c>
      <c r="C22" s="12" t="s">
        <v>223</v>
      </c>
      <c r="D22">
        <v>40</v>
      </c>
      <c r="E22" s="14">
        <f>'ФОТ осн перс'!$H$6+'ФОТ осн перс'!$H$12+3</f>
        <v>21</v>
      </c>
      <c r="F22">
        <f t="shared" si="0"/>
        <v>840</v>
      </c>
      <c r="H22">
        <f>'Рсчет плат'!D124</f>
        <v>1176</v>
      </c>
      <c r="I22" t="e">
        <f>'Рсчет плат'!#REF!</f>
        <v>#REF!</v>
      </c>
      <c r="J22" t="e">
        <f>'Рсчет плат'!#REF!</f>
        <v>#REF!</v>
      </c>
    </row>
    <row r="23" spans="2:10" x14ac:dyDescent="0.25">
      <c r="B23" t="s">
        <v>222</v>
      </c>
      <c r="C23" s="12" t="s">
        <v>223</v>
      </c>
      <c r="D23">
        <v>47</v>
      </c>
      <c r="E23" s="14">
        <f>'ФОТ осн перс'!$H$6+'ФОТ осн перс'!$H$12+3</f>
        <v>21</v>
      </c>
      <c r="F23">
        <f t="shared" si="0"/>
        <v>987</v>
      </c>
      <c r="H23">
        <f>'Рсчет плат'!D125</f>
        <v>1353</v>
      </c>
      <c r="I23" t="e">
        <f>'Рсчет плат'!#REF!</f>
        <v>#REF!</v>
      </c>
      <c r="J23" t="e">
        <f>'Рсчет плат'!#REF!</f>
        <v>#REF!</v>
      </c>
    </row>
    <row r="24" spans="2:10" x14ac:dyDescent="0.25">
      <c r="B24" t="s">
        <v>246</v>
      </c>
      <c r="C24" s="12" t="s">
        <v>247</v>
      </c>
      <c r="D24">
        <v>20</v>
      </c>
      <c r="E24" s="14">
        <f>'ФОТ осн перс'!$H$6+'ФОТ осн перс'!$H$12+3</f>
        <v>21</v>
      </c>
      <c r="F24">
        <f t="shared" si="0"/>
        <v>420</v>
      </c>
      <c r="H24">
        <f>'Рсчет плат'!D126</f>
        <v>672</v>
      </c>
      <c r="I24" t="e">
        <f>'Рсчет плат'!#REF!</f>
        <v>#REF!</v>
      </c>
      <c r="J24" t="e">
        <f>'Рсчет плат'!#REF!</f>
        <v>#REF!</v>
      </c>
    </row>
    <row r="25" spans="2:10" x14ac:dyDescent="0.25">
      <c r="B25" t="s">
        <v>248</v>
      </c>
      <c r="C25" s="12" t="s">
        <v>249</v>
      </c>
      <c r="D25">
        <v>20</v>
      </c>
      <c r="E25" s="14">
        <f>'ФОТ осн перс'!$H$6+'ФОТ осн перс'!$H$12+3</f>
        <v>21</v>
      </c>
      <c r="F25">
        <f t="shared" si="0"/>
        <v>420</v>
      </c>
      <c r="H25">
        <f>'Рсчет плат'!D127</f>
        <v>672</v>
      </c>
      <c r="I25" t="e">
        <f>'Рсчет плат'!#REF!</f>
        <v>#REF!</v>
      </c>
      <c r="J25" t="e">
        <f>'Рсчет плат'!#REF!</f>
        <v>#REF!</v>
      </c>
    </row>
    <row r="26" spans="2:10" ht="30" x14ac:dyDescent="0.25">
      <c r="B26" t="s">
        <v>250</v>
      </c>
      <c r="C26" s="12" t="s">
        <v>251</v>
      </c>
      <c r="D26">
        <v>20</v>
      </c>
      <c r="E26" s="14">
        <f>'ФОТ осн перс'!$H$6+'ФОТ осн перс'!$H$12+3</f>
        <v>21</v>
      </c>
      <c r="F26">
        <f t="shared" si="0"/>
        <v>420</v>
      </c>
      <c r="H26">
        <f>'Рсчет плат'!D128</f>
        <v>672</v>
      </c>
      <c r="I26" t="e">
        <f>'Рсчет плат'!#REF!</f>
        <v>#REF!</v>
      </c>
      <c r="J26" t="e">
        <f>'Рсчет плат'!#REF!</f>
        <v>#REF!</v>
      </c>
    </row>
    <row r="27" spans="2:10" x14ac:dyDescent="0.25">
      <c r="B27" t="s">
        <v>252</v>
      </c>
      <c r="C27" s="12" t="s">
        <v>253</v>
      </c>
      <c r="D27">
        <v>40</v>
      </c>
      <c r="E27" s="14">
        <f>'ФОТ осн перс'!$H$6+'ФОТ осн перс'!$H$12+10</f>
        <v>28</v>
      </c>
      <c r="F27">
        <f t="shared" si="0"/>
        <v>1120</v>
      </c>
      <c r="H27">
        <f>'Рсчет плат'!D129</f>
        <v>1512</v>
      </c>
      <c r="I27" t="e">
        <f>'Рсчет плат'!#REF!</f>
        <v>#REF!</v>
      </c>
      <c r="J27" t="e">
        <f>'Рсчет плат'!#REF!</f>
        <v>#REF!</v>
      </c>
    </row>
    <row r="28" spans="2:10" ht="30" x14ac:dyDescent="0.25">
      <c r="B28" t="s">
        <v>254</v>
      </c>
      <c r="C28" s="12" t="s">
        <v>255</v>
      </c>
      <c r="D28">
        <v>45</v>
      </c>
      <c r="E28" s="14">
        <f>'ФОТ осн перс'!$H$6+'ФОТ осн перс'!$H$12+3</f>
        <v>21</v>
      </c>
      <c r="F28">
        <f t="shared" si="0"/>
        <v>945</v>
      </c>
      <c r="H28">
        <f>'Рсчет плат'!D130</f>
        <v>1302</v>
      </c>
      <c r="I28" t="e">
        <f>'Рсчет плат'!#REF!</f>
        <v>#REF!</v>
      </c>
      <c r="J28" t="e">
        <f>'Рсчет плат'!#REF!</f>
        <v>#REF!</v>
      </c>
    </row>
    <row r="29" spans="2:10" x14ac:dyDescent="0.25">
      <c r="B29" s="43" t="s">
        <v>256</v>
      </c>
      <c r="C29" s="45"/>
      <c r="D29" s="43"/>
      <c r="E29" s="43"/>
      <c r="F29" s="43"/>
      <c r="H29">
        <f>'Рсчет плат'!D131</f>
        <v>0</v>
      </c>
      <c r="I29" t="e">
        <f>'Рсчет плат'!#REF!</f>
        <v>#REF!</v>
      </c>
      <c r="J29" t="e">
        <f>'Рсчет плат'!#REF!</f>
        <v>#REF!</v>
      </c>
    </row>
    <row r="30" spans="2:10" x14ac:dyDescent="0.25">
      <c r="B30" t="s">
        <v>257</v>
      </c>
      <c r="C30" s="12" t="s">
        <v>258</v>
      </c>
      <c r="D30">
        <v>7</v>
      </c>
      <c r="E30" s="14">
        <f>'ФОТ осн перс'!$H$6+'ФОТ осн перс'!$H$12</f>
        <v>18</v>
      </c>
      <c r="F30">
        <f t="shared" si="0"/>
        <v>126</v>
      </c>
      <c r="H30">
        <f>'Рсчет плат'!D132</f>
        <v>466</v>
      </c>
      <c r="I30" t="e">
        <f>'Рсчет плат'!#REF!</f>
        <v>#REF!</v>
      </c>
      <c r="J30" t="e">
        <f>'Рсчет плат'!#REF!</f>
        <v>#REF!</v>
      </c>
    </row>
    <row r="31" spans="2:10" x14ac:dyDescent="0.25">
      <c r="B31" t="s">
        <v>259</v>
      </c>
      <c r="C31" s="12" t="s">
        <v>260</v>
      </c>
      <c r="D31">
        <v>20</v>
      </c>
      <c r="E31" s="14">
        <f>'ФОТ осн перс'!$H$6+'ФОТ осн перс'!$H$12</f>
        <v>18</v>
      </c>
      <c r="F31">
        <f t="shared" si="0"/>
        <v>360</v>
      </c>
      <c r="H31">
        <f>'Рсчет плат'!D133</f>
        <v>747</v>
      </c>
      <c r="I31" t="e">
        <f>'Рсчет плат'!#REF!</f>
        <v>#REF!</v>
      </c>
      <c r="J31" t="e">
        <f>'Рсчет плат'!#REF!</f>
        <v>#REF!</v>
      </c>
    </row>
    <row r="32" spans="2:10" x14ac:dyDescent="0.25">
      <c r="B32" t="s">
        <v>261</v>
      </c>
      <c r="C32" s="12" t="s">
        <v>262</v>
      </c>
      <c r="D32">
        <v>15</v>
      </c>
      <c r="E32" s="14">
        <f>'ФОТ осн перс'!$H$6+'ФОТ осн перс'!$H$12</f>
        <v>18</v>
      </c>
      <c r="F32">
        <f t="shared" si="0"/>
        <v>270</v>
      </c>
      <c r="H32">
        <f>'Рсчет плат'!D134</f>
        <v>639</v>
      </c>
      <c r="I32" t="e">
        <f>'Рсчет плат'!#REF!</f>
        <v>#REF!</v>
      </c>
      <c r="J32" t="e">
        <f>'Рсчет плат'!#REF!</f>
        <v>#REF!</v>
      </c>
    </row>
    <row r="33" spans="2:10" x14ac:dyDescent="0.25">
      <c r="B33" t="s">
        <v>263</v>
      </c>
      <c r="C33" s="12" t="s">
        <v>264</v>
      </c>
      <c r="D33">
        <v>15</v>
      </c>
      <c r="E33" s="14">
        <f>'ФОТ осн перс'!$H$6+'ФОТ осн перс'!$H$12</f>
        <v>18</v>
      </c>
      <c r="F33">
        <f t="shared" si="0"/>
        <v>270</v>
      </c>
      <c r="H33">
        <f>'Рсчет плат'!D135</f>
        <v>639</v>
      </c>
      <c r="I33" t="e">
        <f>'Рсчет плат'!#REF!</f>
        <v>#REF!</v>
      </c>
      <c r="J33" t="e">
        <f>'Рсчет плат'!#REF!</f>
        <v>#REF!</v>
      </c>
    </row>
    <row r="34" spans="2:10" x14ac:dyDescent="0.25">
      <c r="B34" t="s">
        <v>265</v>
      </c>
      <c r="C34" s="12" t="s">
        <v>266</v>
      </c>
      <c r="D34">
        <v>15</v>
      </c>
      <c r="E34" s="14">
        <f>'ФОТ осн перс'!$H$6+'ФОТ осн перс'!$H$12</f>
        <v>18</v>
      </c>
      <c r="F34">
        <f t="shared" si="0"/>
        <v>270</v>
      </c>
      <c r="H34">
        <f>'Рсчет плат'!D136</f>
        <v>639</v>
      </c>
      <c r="I34" t="e">
        <f>'Рсчет плат'!#REF!</f>
        <v>#REF!</v>
      </c>
      <c r="J34" t="e">
        <f>'Рсчет плат'!#REF!</f>
        <v>#REF!</v>
      </c>
    </row>
    <row r="35" spans="2:10" x14ac:dyDescent="0.25">
      <c r="B35" t="s">
        <v>267</v>
      </c>
      <c r="C35" s="12" t="s">
        <v>268</v>
      </c>
      <c r="D35">
        <v>15</v>
      </c>
      <c r="E35" s="14">
        <f>'ФОТ осн перс'!$H$6+'ФОТ осн перс'!$H$12</f>
        <v>18</v>
      </c>
      <c r="F35">
        <f t="shared" si="0"/>
        <v>270</v>
      </c>
      <c r="H35">
        <f>'Рсчет плат'!D137</f>
        <v>639</v>
      </c>
      <c r="I35" t="e">
        <f>'Рсчет плат'!#REF!</f>
        <v>#REF!</v>
      </c>
      <c r="J35" t="e">
        <f>'Рсчет плат'!#REF!</f>
        <v>#REF!</v>
      </c>
    </row>
    <row r="36" spans="2:10" x14ac:dyDescent="0.25">
      <c r="B36" t="s">
        <v>269</v>
      </c>
      <c r="C36" s="12" t="s">
        <v>270</v>
      </c>
      <c r="D36">
        <v>15</v>
      </c>
      <c r="E36" s="14">
        <f>'ФОТ осн перс'!$H$6+'ФОТ осн перс'!$H$12</f>
        <v>18</v>
      </c>
      <c r="F36">
        <f t="shared" si="0"/>
        <v>270</v>
      </c>
      <c r="H36">
        <f>'Рсчет плат'!D138</f>
        <v>639</v>
      </c>
      <c r="I36" t="e">
        <f>'Рсчет плат'!#REF!</f>
        <v>#REF!</v>
      </c>
      <c r="J36" t="e">
        <f>'Рсчет плат'!#REF!</f>
        <v>#REF!</v>
      </c>
    </row>
    <row r="37" spans="2:10" x14ac:dyDescent="0.25">
      <c r="B37" t="s">
        <v>271</v>
      </c>
      <c r="C37" s="12" t="s">
        <v>272</v>
      </c>
      <c r="D37">
        <v>15</v>
      </c>
      <c r="E37" s="14">
        <f>'ФОТ осн перс'!$H$6+'ФОТ осн перс'!$H$12</f>
        <v>18</v>
      </c>
      <c r="F37">
        <f t="shared" si="0"/>
        <v>270</v>
      </c>
      <c r="H37">
        <f>'Рсчет плат'!D139</f>
        <v>639</v>
      </c>
      <c r="I37" t="e">
        <f>'Рсчет плат'!#REF!</f>
        <v>#REF!</v>
      </c>
      <c r="J37" t="e">
        <f>'Рсчет плат'!#REF!</f>
        <v>#REF!</v>
      </c>
    </row>
    <row r="38" spans="2:10" x14ac:dyDescent="0.25">
      <c r="B38" t="s">
        <v>273</v>
      </c>
      <c r="C38" s="12" t="s">
        <v>274</v>
      </c>
      <c r="D38">
        <v>15</v>
      </c>
      <c r="E38" s="14">
        <f>'ФОТ осн перс'!$H$6+'ФОТ осн перс'!$H$12</f>
        <v>18</v>
      </c>
      <c r="F38">
        <f t="shared" si="0"/>
        <v>270</v>
      </c>
      <c r="H38">
        <f>'Рсчет плат'!D140</f>
        <v>639</v>
      </c>
      <c r="I38" t="e">
        <f>'Рсчет плат'!#REF!</f>
        <v>#REF!</v>
      </c>
      <c r="J38" t="e">
        <f>'Рсчет плат'!#REF!</f>
        <v>#REF!</v>
      </c>
    </row>
    <row r="39" spans="2:10" x14ac:dyDescent="0.25">
      <c r="B39" t="s">
        <v>275</v>
      </c>
      <c r="C39" s="12" t="s">
        <v>276</v>
      </c>
      <c r="D39">
        <v>15</v>
      </c>
      <c r="E39" s="14">
        <f>'ФОТ осн перс'!$H$6+'ФОТ осн перс'!$H$12</f>
        <v>18</v>
      </c>
      <c r="F39">
        <f t="shared" si="0"/>
        <v>270</v>
      </c>
      <c r="H39">
        <f>'Рсчет плат'!D141</f>
        <v>639</v>
      </c>
      <c r="I39" t="e">
        <f>'Рсчет плат'!#REF!</f>
        <v>#REF!</v>
      </c>
      <c r="J39" t="e">
        <f>'Рсчет плат'!#REF!</f>
        <v>#REF!</v>
      </c>
    </row>
    <row r="40" spans="2:10" x14ac:dyDescent="0.25">
      <c r="B40" t="s">
        <v>277</v>
      </c>
      <c r="C40" s="12" t="s">
        <v>278</v>
      </c>
      <c r="D40">
        <v>15</v>
      </c>
      <c r="E40" s="14">
        <f>'ФОТ осн перс'!$H$6+'ФОТ осн перс'!$H$12</f>
        <v>18</v>
      </c>
      <c r="F40">
        <f t="shared" si="0"/>
        <v>270</v>
      </c>
      <c r="H40">
        <f>'Рсчет плат'!D142</f>
        <v>639</v>
      </c>
      <c r="I40" t="e">
        <f>'Рсчет плат'!#REF!</f>
        <v>#REF!</v>
      </c>
      <c r="J40" t="e">
        <f>'Рсчет плат'!#REF!</f>
        <v>#REF!</v>
      </c>
    </row>
    <row r="41" spans="2:10" x14ac:dyDescent="0.25">
      <c r="B41" t="s">
        <v>279</v>
      </c>
      <c r="C41" s="12" t="s">
        <v>280</v>
      </c>
      <c r="D41">
        <v>15</v>
      </c>
      <c r="E41" s="14">
        <f>'ФОТ осн перс'!$H$6+'ФОТ осн перс'!$H$12</f>
        <v>18</v>
      </c>
      <c r="F41">
        <f t="shared" si="0"/>
        <v>270</v>
      </c>
      <c r="H41">
        <f>'Рсчет плат'!D143</f>
        <v>639</v>
      </c>
      <c r="I41" t="e">
        <f>'Рсчет плат'!#REF!</f>
        <v>#REF!</v>
      </c>
      <c r="J41" t="e">
        <f>'Рсчет плат'!#REF!</f>
        <v>#REF!</v>
      </c>
    </row>
    <row r="42" spans="2:10" x14ac:dyDescent="0.25">
      <c r="B42" t="s">
        <v>281</v>
      </c>
      <c r="C42" s="12" t="s">
        <v>282</v>
      </c>
      <c r="D42">
        <v>15</v>
      </c>
      <c r="E42" s="14">
        <f>'ФОТ осн перс'!$H$6+'ФОТ осн перс'!$H$12</f>
        <v>18</v>
      </c>
      <c r="F42">
        <f t="shared" si="0"/>
        <v>270</v>
      </c>
      <c r="H42">
        <f>'Рсчет плат'!D144</f>
        <v>639</v>
      </c>
      <c r="I42" t="e">
        <f>'Рсчет плат'!#REF!</f>
        <v>#REF!</v>
      </c>
      <c r="J42" t="e">
        <f>'Рсчет плат'!#REF!</f>
        <v>#REF!</v>
      </c>
    </row>
    <row r="43" spans="2:10" ht="30" x14ac:dyDescent="0.25">
      <c r="B43" t="s">
        <v>283</v>
      </c>
      <c r="C43" s="12" t="s">
        <v>284</v>
      </c>
      <c r="D43">
        <v>15</v>
      </c>
      <c r="E43" s="14">
        <f>'ФОТ осн перс'!$H$6+'ФОТ осн перс'!$H$12</f>
        <v>18</v>
      </c>
      <c r="F43">
        <f t="shared" si="0"/>
        <v>270</v>
      </c>
      <c r="H43">
        <f>'Рсчет плат'!D145</f>
        <v>639</v>
      </c>
      <c r="I43" t="e">
        <f>'Рсчет плат'!#REF!</f>
        <v>#REF!</v>
      </c>
      <c r="J43" t="e">
        <f>'Рсчет плат'!#REF!</f>
        <v>#REF!</v>
      </c>
    </row>
    <row r="44" spans="2:10" x14ac:dyDescent="0.25">
      <c r="B44" t="s">
        <v>285</v>
      </c>
      <c r="C44" s="12" t="s">
        <v>286</v>
      </c>
      <c r="D44">
        <v>15</v>
      </c>
      <c r="E44" s="14">
        <f>'ФОТ осн перс'!$H$6+'ФОТ осн перс'!$H$12</f>
        <v>18</v>
      </c>
      <c r="F44">
        <f t="shared" si="0"/>
        <v>270</v>
      </c>
      <c r="H44">
        <f>'Рсчет плат'!D146</f>
        <v>639</v>
      </c>
      <c r="I44" t="e">
        <f>'Рсчет плат'!#REF!</f>
        <v>#REF!</v>
      </c>
      <c r="J44" t="e">
        <f>'Рсчет плат'!#REF!</f>
        <v>#REF!</v>
      </c>
    </row>
    <row r="45" spans="2:10" x14ac:dyDescent="0.25">
      <c r="B45" t="s">
        <v>287</v>
      </c>
      <c r="C45" s="12" t="s">
        <v>288</v>
      </c>
      <c r="D45">
        <v>15</v>
      </c>
      <c r="E45" s="14">
        <f>'ФОТ осн перс'!$H$6+'ФОТ осн перс'!$H$12</f>
        <v>18</v>
      </c>
      <c r="F45">
        <f t="shared" si="0"/>
        <v>270</v>
      </c>
      <c r="H45">
        <f>'Рсчет плат'!D147</f>
        <v>639</v>
      </c>
      <c r="I45" t="e">
        <f>'Рсчет плат'!#REF!</f>
        <v>#REF!</v>
      </c>
      <c r="J45" t="e">
        <f>'Рсчет плат'!#REF!</f>
        <v>#REF!</v>
      </c>
    </row>
    <row r="46" spans="2:10" x14ac:dyDescent="0.25">
      <c r="B46" t="s">
        <v>289</v>
      </c>
      <c r="C46" s="12" t="s">
        <v>290</v>
      </c>
      <c r="D46">
        <v>15</v>
      </c>
      <c r="E46" s="14">
        <f>'ФОТ осн перс'!$H$6+'ФОТ осн перс'!$H$12</f>
        <v>18</v>
      </c>
      <c r="F46">
        <f t="shared" si="0"/>
        <v>270</v>
      </c>
      <c r="H46">
        <f>'Рсчет плат'!D148</f>
        <v>639</v>
      </c>
      <c r="I46" t="e">
        <f>'Рсчет плат'!#REF!</f>
        <v>#REF!</v>
      </c>
      <c r="J46" t="e">
        <f>'Рсчет плат'!#REF!</f>
        <v>#REF!</v>
      </c>
    </row>
    <row r="47" spans="2:10" x14ac:dyDescent="0.25">
      <c r="B47" t="s">
        <v>291</v>
      </c>
      <c r="C47" s="12" t="s">
        <v>292</v>
      </c>
      <c r="D47">
        <v>15</v>
      </c>
      <c r="E47" s="14">
        <f>'ФОТ осн перс'!$H$6+'ФОТ осн перс'!$H$12</f>
        <v>18</v>
      </c>
      <c r="F47">
        <f t="shared" si="0"/>
        <v>270</v>
      </c>
      <c r="H47">
        <f>'Рсчет плат'!D149</f>
        <v>639</v>
      </c>
      <c r="I47" t="e">
        <f>'Рсчет плат'!#REF!</f>
        <v>#REF!</v>
      </c>
      <c r="J47" t="e">
        <f>'Рсчет плат'!#REF!</f>
        <v>#REF!</v>
      </c>
    </row>
    <row r="48" spans="2:10" x14ac:dyDescent="0.25">
      <c r="B48" t="s">
        <v>293</v>
      </c>
      <c r="C48" s="12" t="s">
        <v>294</v>
      </c>
      <c r="D48">
        <v>10</v>
      </c>
      <c r="E48" s="14">
        <f>'ФОТ осн перс'!$H$6+'ФОТ осн перс'!$H$12</f>
        <v>18</v>
      </c>
      <c r="F48">
        <f t="shared" si="0"/>
        <v>180</v>
      </c>
      <c r="H48">
        <f>'Рсчет плат'!D150</f>
        <v>531</v>
      </c>
      <c r="I48" t="e">
        <f>'Рсчет плат'!#REF!</f>
        <v>#REF!</v>
      </c>
      <c r="J48" t="e">
        <f>'Рсчет плат'!#REF!</f>
        <v>#REF!</v>
      </c>
    </row>
    <row r="49" spans="2:10" x14ac:dyDescent="0.25">
      <c r="B49" t="s">
        <v>295</v>
      </c>
      <c r="C49" s="12" t="s">
        <v>296</v>
      </c>
      <c r="D49">
        <v>15</v>
      </c>
      <c r="E49" s="14">
        <f>'ФОТ осн перс'!$H$6+'ФОТ осн перс'!$H$12</f>
        <v>18</v>
      </c>
      <c r="F49">
        <f t="shared" si="0"/>
        <v>270</v>
      </c>
      <c r="H49">
        <f>'Рсчет плат'!D151</f>
        <v>639</v>
      </c>
      <c r="I49" t="e">
        <f>'Рсчет плат'!#REF!</f>
        <v>#REF!</v>
      </c>
      <c r="J49" t="e">
        <f>'Рсчет плат'!#REF!</f>
        <v>#REF!</v>
      </c>
    </row>
    <row r="50" spans="2:10" x14ac:dyDescent="0.25">
      <c r="B50" t="s">
        <v>297</v>
      </c>
      <c r="C50" s="12" t="s">
        <v>298</v>
      </c>
      <c r="D50">
        <v>15</v>
      </c>
      <c r="E50" s="14">
        <f>'ФОТ осн перс'!$H$6+'ФОТ осн перс'!$H$12</f>
        <v>18</v>
      </c>
      <c r="F50">
        <f t="shared" si="0"/>
        <v>270</v>
      </c>
      <c r="H50">
        <f>'Рсчет плат'!D152</f>
        <v>639</v>
      </c>
      <c r="I50" t="e">
        <f>'Рсчет плат'!#REF!</f>
        <v>#REF!</v>
      </c>
      <c r="J50" t="e">
        <f>'Рсчет плат'!#REF!</f>
        <v>#REF!</v>
      </c>
    </row>
    <row r="51" spans="2:10" x14ac:dyDescent="0.25">
      <c r="B51" t="s">
        <v>299</v>
      </c>
      <c r="C51" s="12" t="s">
        <v>300</v>
      </c>
      <c r="D51">
        <v>20</v>
      </c>
      <c r="E51" s="14">
        <f>'ФОТ осн перс'!$H$6+'ФОТ осн перс'!$H$12</f>
        <v>18</v>
      </c>
      <c r="F51">
        <f t="shared" si="0"/>
        <v>360</v>
      </c>
      <c r="H51">
        <f>'Рсчет плат'!D153</f>
        <v>747</v>
      </c>
      <c r="I51" t="e">
        <f>'Рсчет плат'!#REF!</f>
        <v>#REF!</v>
      </c>
      <c r="J51" t="e">
        <f>'Рсчет плат'!#REF!</f>
        <v>#REF!</v>
      </c>
    </row>
    <row r="52" spans="2:10" x14ac:dyDescent="0.25">
      <c r="B52" t="s">
        <v>301</v>
      </c>
      <c r="C52" s="12" t="s">
        <v>302</v>
      </c>
      <c r="D52">
        <v>10</v>
      </c>
      <c r="E52" s="14">
        <f>'ФОТ осн перс'!$H$6+'ФОТ осн перс'!$H$12</f>
        <v>18</v>
      </c>
      <c r="F52">
        <f t="shared" si="0"/>
        <v>180</v>
      </c>
      <c r="H52">
        <f>'Рсчет плат'!D154</f>
        <v>531</v>
      </c>
      <c r="I52" t="e">
        <f>'Рсчет плат'!#REF!</f>
        <v>#REF!</v>
      </c>
      <c r="J52" t="e">
        <f>'Рсчет плат'!#REF!</f>
        <v>#REF!</v>
      </c>
    </row>
    <row r="53" spans="2:10" x14ac:dyDescent="0.25">
      <c r="B53" t="s">
        <v>299</v>
      </c>
      <c r="C53" s="12" t="s">
        <v>300</v>
      </c>
      <c r="D53">
        <v>10</v>
      </c>
      <c r="E53" s="14">
        <f>'ФОТ осн перс'!$H$6+'ФОТ осн перс'!$H$12</f>
        <v>18</v>
      </c>
      <c r="F53">
        <f t="shared" si="0"/>
        <v>180</v>
      </c>
      <c r="H53">
        <f>'Рсчет плат'!D155</f>
        <v>531</v>
      </c>
      <c r="I53" t="e">
        <f>'Рсчет плат'!#REF!</f>
        <v>#REF!</v>
      </c>
      <c r="J53" t="e">
        <f>'Рсчет плат'!#REF!</f>
        <v>#REF!</v>
      </c>
    </row>
    <row r="54" spans="2:10" x14ac:dyDescent="0.25">
      <c r="B54" t="s">
        <v>303</v>
      </c>
      <c r="C54" s="12" t="s">
        <v>304</v>
      </c>
      <c r="D54">
        <v>10</v>
      </c>
      <c r="E54" s="14">
        <f>'ФОТ осн перс'!$H$6+'ФОТ осн перс'!$H$12</f>
        <v>18</v>
      </c>
      <c r="F54">
        <f t="shared" si="0"/>
        <v>180</v>
      </c>
      <c r="H54">
        <f>'Рсчет плат'!D156</f>
        <v>531</v>
      </c>
      <c r="I54" t="e">
        <f>'Рсчет плат'!#REF!</f>
        <v>#REF!</v>
      </c>
      <c r="J54" t="e">
        <f>'Рсчет плат'!#REF!</f>
        <v>#REF!</v>
      </c>
    </row>
    <row r="55" spans="2:10" x14ac:dyDescent="0.25">
      <c r="B55" t="s">
        <v>277</v>
      </c>
      <c r="C55" s="12" t="s">
        <v>278</v>
      </c>
      <c r="D55">
        <v>15</v>
      </c>
      <c r="E55" s="14">
        <f>'ФОТ осн перс'!$H$6+'ФОТ осн перс'!$H$12</f>
        <v>18</v>
      </c>
      <c r="F55">
        <f t="shared" si="0"/>
        <v>270</v>
      </c>
      <c r="H55">
        <f>'Рсчет плат'!D157</f>
        <v>639</v>
      </c>
      <c r="I55" t="e">
        <f>'Рсчет плат'!#REF!</f>
        <v>#REF!</v>
      </c>
      <c r="J55" t="e">
        <f>'Рсчет плат'!#REF!</f>
        <v>#REF!</v>
      </c>
    </row>
    <row r="56" spans="2:10" x14ac:dyDescent="0.25">
      <c r="B56" t="s">
        <v>305</v>
      </c>
      <c r="C56" s="12" t="s">
        <v>306</v>
      </c>
      <c r="D56">
        <v>10</v>
      </c>
      <c r="E56" s="14">
        <f>'ФОТ осн перс'!$H$6+'ФОТ осн перс'!$H$12</f>
        <v>18</v>
      </c>
      <c r="F56">
        <f t="shared" si="0"/>
        <v>180</v>
      </c>
      <c r="H56">
        <f>'Рсчет плат'!D158</f>
        <v>531</v>
      </c>
      <c r="I56" t="e">
        <f>'Рсчет плат'!#REF!</f>
        <v>#REF!</v>
      </c>
      <c r="J56" t="e">
        <f>'Рсчет плат'!#REF!</f>
        <v>#REF!</v>
      </c>
    </row>
    <row r="57" spans="2:10" x14ac:dyDescent="0.25">
      <c r="B57" t="s">
        <v>307</v>
      </c>
      <c r="C57" s="12" t="s">
        <v>308</v>
      </c>
      <c r="D57">
        <v>10</v>
      </c>
      <c r="E57" s="14">
        <f>'ФОТ осн перс'!$H$6+'ФОТ осн перс'!$H$12</f>
        <v>18</v>
      </c>
      <c r="F57">
        <f t="shared" si="0"/>
        <v>180</v>
      </c>
      <c r="H57">
        <f>'Рсчет плат'!D159</f>
        <v>531</v>
      </c>
      <c r="I57" t="e">
        <f>'Рсчет плат'!#REF!</f>
        <v>#REF!</v>
      </c>
      <c r="J57" t="e">
        <f>'Рсчет плат'!#REF!</f>
        <v>#REF!</v>
      </c>
    </row>
    <row r="58" spans="2:10" x14ac:dyDescent="0.25">
      <c r="B58" t="s">
        <v>309</v>
      </c>
      <c r="C58" s="12" t="s">
        <v>310</v>
      </c>
      <c r="D58">
        <v>10</v>
      </c>
      <c r="E58" s="14">
        <f>'ФОТ осн перс'!$H$6+'ФОТ осн перс'!$H$12</f>
        <v>18</v>
      </c>
      <c r="F58">
        <f t="shared" si="0"/>
        <v>180</v>
      </c>
      <c r="H58">
        <f>'Рсчет плат'!D160</f>
        <v>531</v>
      </c>
      <c r="I58" t="e">
        <f>'Рсчет плат'!#REF!</f>
        <v>#REF!</v>
      </c>
      <c r="J58" t="e">
        <f>'Рсчет плат'!#REF!</f>
        <v>#REF!</v>
      </c>
    </row>
    <row r="59" spans="2:10" x14ac:dyDescent="0.25">
      <c r="B59" t="s">
        <v>311</v>
      </c>
      <c r="C59" s="12" t="s">
        <v>312</v>
      </c>
      <c r="D59">
        <v>10</v>
      </c>
      <c r="E59" s="14">
        <f>'ФОТ осн перс'!$H$6+'ФОТ осн перс'!$H$12</f>
        <v>18</v>
      </c>
      <c r="F59">
        <f t="shared" si="0"/>
        <v>180</v>
      </c>
      <c r="H59">
        <f>'Рсчет плат'!D161</f>
        <v>531</v>
      </c>
      <c r="I59" t="e">
        <f>'Рсчет плат'!#REF!</f>
        <v>#REF!</v>
      </c>
      <c r="J59" t="e">
        <f>'Рсчет плат'!#REF!</f>
        <v>#REF!</v>
      </c>
    </row>
    <row r="60" spans="2:10" x14ac:dyDescent="0.25">
      <c r="B60" t="s">
        <v>313</v>
      </c>
      <c r="C60" s="12" t="s">
        <v>314</v>
      </c>
      <c r="D60">
        <v>30</v>
      </c>
      <c r="E60" s="14">
        <f>'ФОТ осн перс'!$H$6+'ФОТ осн перс'!$H$12</f>
        <v>18</v>
      </c>
      <c r="F60">
        <f t="shared" si="0"/>
        <v>540</v>
      </c>
      <c r="H60">
        <f>'Рсчет плат'!D162</f>
        <v>963</v>
      </c>
      <c r="I60" t="e">
        <f>'Рсчет плат'!#REF!</f>
        <v>#REF!</v>
      </c>
      <c r="J60" t="e">
        <f>'Рсчет плат'!#REF!</f>
        <v>#REF!</v>
      </c>
    </row>
    <row r="61" spans="2:10" x14ac:dyDescent="0.25">
      <c r="B61" t="s">
        <v>315</v>
      </c>
      <c r="C61" s="12" t="s">
        <v>316</v>
      </c>
      <c r="D61">
        <v>10</v>
      </c>
      <c r="E61" s="14">
        <f>'ФОТ осн перс'!$H$6+'ФОТ осн перс'!$H$12</f>
        <v>18</v>
      </c>
      <c r="F61">
        <f t="shared" si="0"/>
        <v>180</v>
      </c>
      <c r="H61">
        <f>'Рсчет плат'!D163</f>
        <v>531</v>
      </c>
      <c r="I61" t="e">
        <f>'Рсчет плат'!#REF!</f>
        <v>#REF!</v>
      </c>
      <c r="J61" t="e">
        <f>'Рсчет плат'!#REF!</f>
        <v>#REF!</v>
      </c>
    </row>
    <row r="62" spans="2:10" x14ac:dyDescent="0.25">
      <c r="B62" t="s">
        <v>317</v>
      </c>
      <c r="C62" s="12" t="s">
        <v>318</v>
      </c>
      <c r="D62">
        <v>10</v>
      </c>
      <c r="E62" s="14">
        <f>'ФОТ осн перс'!$H$6+'ФОТ осн перс'!$H$12</f>
        <v>18</v>
      </c>
      <c r="F62">
        <f t="shared" si="0"/>
        <v>180</v>
      </c>
      <c r="H62">
        <f>'Рсчет плат'!D164</f>
        <v>531</v>
      </c>
      <c r="I62" t="e">
        <f>'Рсчет плат'!#REF!</f>
        <v>#REF!</v>
      </c>
      <c r="J62" t="e">
        <f>'Рсчет плат'!#REF!</f>
        <v>#REF!</v>
      </c>
    </row>
    <row r="63" spans="2:10" x14ac:dyDescent="0.25">
      <c r="B63" t="s">
        <v>319</v>
      </c>
      <c r="C63" s="12" t="s">
        <v>320</v>
      </c>
      <c r="D63">
        <v>15</v>
      </c>
      <c r="E63" s="14">
        <f>'ФОТ осн перс'!$H$6+'ФОТ осн перс'!$H$12</f>
        <v>18</v>
      </c>
      <c r="F63">
        <f t="shared" si="0"/>
        <v>270</v>
      </c>
      <c r="H63">
        <f>'Рсчет плат'!D165</f>
        <v>639</v>
      </c>
      <c r="I63" t="e">
        <f>'Рсчет плат'!#REF!</f>
        <v>#REF!</v>
      </c>
      <c r="J63" t="e">
        <f>'Рсчет плат'!#REF!</f>
        <v>#REF!</v>
      </c>
    </row>
    <row r="64" spans="2:10" x14ac:dyDescent="0.25">
      <c r="B64" t="s">
        <v>321</v>
      </c>
      <c r="C64" s="12" t="s">
        <v>322</v>
      </c>
      <c r="D64">
        <v>15</v>
      </c>
      <c r="E64" s="14">
        <f>'ФОТ осн перс'!$H$6+'ФОТ осн перс'!$H$12</f>
        <v>18</v>
      </c>
      <c r="F64">
        <f t="shared" si="0"/>
        <v>270</v>
      </c>
      <c r="H64">
        <f>'Рсчет плат'!D166</f>
        <v>639</v>
      </c>
      <c r="I64" t="e">
        <f>'Рсчет плат'!#REF!</f>
        <v>#REF!</v>
      </c>
      <c r="J64" t="e">
        <f>'Рсчет плат'!#REF!</f>
        <v>#REF!</v>
      </c>
    </row>
    <row r="65" spans="2:10" x14ac:dyDescent="0.25">
      <c r="B65" t="s">
        <v>323</v>
      </c>
      <c r="C65" s="12" t="s">
        <v>324</v>
      </c>
      <c r="D65">
        <v>15</v>
      </c>
      <c r="E65" s="14">
        <f>'ФОТ осн перс'!$H$6+'ФОТ осн перс'!$H$12</f>
        <v>18</v>
      </c>
      <c r="F65">
        <f t="shared" si="0"/>
        <v>270</v>
      </c>
      <c r="H65">
        <f>'Рсчет плат'!D167</f>
        <v>639</v>
      </c>
      <c r="I65" t="e">
        <f>'Рсчет плат'!#REF!</f>
        <v>#REF!</v>
      </c>
      <c r="J65" t="e">
        <f>'Рсчет плат'!#REF!</f>
        <v>#REF!</v>
      </c>
    </row>
    <row r="66" spans="2:10" x14ac:dyDescent="0.25">
      <c r="B66" t="s">
        <v>325</v>
      </c>
      <c r="C66" s="12" t="s">
        <v>326</v>
      </c>
      <c r="D66">
        <v>10</v>
      </c>
      <c r="E66" s="14">
        <f>'ФОТ осн перс'!$H$6+'ФОТ осн перс'!$H$12</f>
        <v>18</v>
      </c>
      <c r="F66">
        <f t="shared" si="0"/>
        <v>180</v>
      </c>
      <c r="H66">
        <f>'Рсчет плат'!D168</f>
        <v>531</v>
      </c>
      <c r="I66" t="e">
        <f>'Рсчет плат'!#REF!</f>
        <v>#REF!</v>
      </c>
      <c r="J66" t="e">
        <f>'Рсчет плат'!#REF!</f>
        <v>#REF!</v>
      </c>
    </row>
    <row r="67" spans="2:10" x14ac:dyDescent="0.25">
      <c r="B67" t="s">
        <v>327</v>
      </c>
      <c r="C67" s="12" t="s">
        <v>328</v>
      </c>
      <c r="D67">
        <v>15</v>
      </c>
      <c r="E67" s="14">
        <f>'ФОТ осн перс'!$H$6+'ФОТ осн перс'!$H$12</f>
        <v>18</v>
      </c>
      <c r="F67">
        <f t="shared" si="0"/>
        <v>270</v>
      </c>
      <c r="H67">
        <f>'Рсчет плат'!D169</f>
        <v>639</v>
      </c>
      <c r="I67" t="e">
        <f>'Рсчет плат'!#REF!</f>
        <v>#REF!</v>
      </c>
      <c r="J67" t="e">
        <f>'Рсчет плат'!#REF!</f>
        <v>#REF!</v>
      </c>
    </row>
    <row r="68" spans="2:10" x14ac:dyDescent="0.25">
      <c r="B68" t="s">
        <v>329</v>
      </c>
      <c r="C68" s="12" t="s">
        <v>330</v>
      </c>
      <c r="D68">
        <v>15</v>
      </c>
      <c r="E68" s="14">
        <f>'ФОТ осн перс'!$H$6+'ФОТ осн перс'!$H$12</f>
        <v>18</v>
      </c>
      <c r="F68">
        <f t="shared" si="0"/>
        <v>270</v>
      </c>
      <c r="H68">
        <f>'Рсчет плат'!D170</f>
        <v>639</v>
      </c>
      <c r="I68" t="e">
        <f>'Рсчет плат'!#REF!</f>
        <v>#REF!</v>
      </c>
      <c r="J68" t="e">
        <f>'Рсчет плат'!#REF!</f>
        <v>#REF!</v>
      </c>
    </row>
    <row r="69" spans="2:10" x14ac:dyDescent="0.25">
      <c r="B69" t="s">
        <v>331</v>
      </c>
      <c r="C69" s="12" t="s">
        <v>332</v>
      </c>
      <c r="D69">
        <v>10</v>
      </c>
      <c r="E69" s="14">
        <f>'ФОТ осн перс'!$H$6+'ФОТ осн перс'!$H$12</f>
        <v>18</v>
      </c>
      <c r="F69">
        <f t="shared" ref="F69:F137" si="1">D69*E69</f>
        <v>180</v>
      </c>
      <c r="H69">
        <f>'Рсчет плат'!D171</f>
        <v>531</v>
      </c>
      <c r="I69" t="e">
        <f>'Рсчет плат'!#REF!</f>
        <v>#REF!</v>
      </c>
      <c r="J69" t="e">
        <f>'Рсчет плат'!#REF!</f>
        <v>#REF!</v>
      </c>
    </row>
    <row r="70" spans="2:10" x14ac:dyDescent="0.25">
      <c r="B70" t="s">
        <v>333</v>
      </c>
      <c r="C70" s="12" t="s">
        <v>334</v>
      </c>
      <c r="D70">
        <v>15</v>
      </c>
      <c r="E70" s="14">
        <f>'ФОТ осн перс'!$H$6+'ФОТ осн перс'!$H$12</f>
        <v>18</v>
      </c>
      <c r="F70">
        <f t="shared" si="1"/>
        <v>270</v>
      </c>
      <c r="H70">
        <f>'Рсчет плат'!D172</f>
        <v>639</v>
      </c>
      <c r="I70" t="e">
        <f>'Рсчет плат'!#REF!</f>
        <v>#REF!</v>
      </c>
      <c r="J70" t="e">
        <f>'Рсчет плат'!#REF!</f>
        <v>#REF!</v>
      </c>
    </row>
    <row r="71" spans="2:10" x14ac:dyDescent="0.25">
      <c r="B71" t="s">
        <v>335</v>
      </c>
      <c r="C71" s="12" t="s">
        <v>336</v>
      </c>
      <c r="D71">
        <v>15</v>
      </c>
      <c r="E71" s="14">
        <f>'ФОТ осн перс'!$H$6+'ФОТ осн перс'!$H$12</f>
        <v>18</v>
      </c>
      <c r="F71">
        <f t="shared" si="1"/>
        <v>270</v>
      </c>
      <c r="H71">
        <f>'Рсчет плат'!D173</f>
        <v>639</v>
      </c>
      <c r="I71" t="e">
        <f>'Рсчет плат'!#REF!</f>
        <v>#REF!</v>
      </c>
      <c r="J71" t="e">
        <f>'Рсчет плат'!#REF!</f>
        <v>#REF!</v>
      </c>
    </row>
    <row r="72" spans="2:10" x14ac:dyDescent="0.25">
      <c r="B72" t="s">
        <v>337</v>
      </c>
      <c r="C72" s="12" t="s">
        <v>338</v>
      </c>
      <c r="D72">
        <v>15</v>
      </c>
      <c r="E72" s="14">
        <f>'ФОТ осн перс'!$H$6+'ФОТ осн перс'!$H$12</f>
        <v>18</v>
      </c>
      <c r="F72">
        <f t="shared" si="1"/>
        <v>270</v>
      </c>
      <c r="H72">
        <f>'Рсчет плат'!D174</f>
        <v>639</v>
      </c>
      <c r="I72" t="e">
        <f>'Рсчет плат'!#REF!</f>
        <v>#REF!</v>
      </c>
      <c r="J72" t="e">
        <f>'Рсчет плат'!#REF!</f>
        <v>#REF!</v>
      </c>
    </row>
    <row r="73" spans="2:10" x14ac:dyDescent="0.25">
      <c r="B73" t="s">
        <v>339</v>
      </c>
      <c r="C73" s="12" t="s">
        <v>340</v>
      </c>
      <c r="D73">
        <v>15</v>
      </c>
      <c r="E73" s="14">
        <f>'ФОТ осн перс'!$H$6+'ФОТ осн перс'!$H$12</f>
        <v>18</v>
      </c>
      <c r="F73">
        <f t="shared" si="1"/>
        <v>270</v>
      </c>
      <c r="H73">
        <f>'Рсчет плат'!D175</f>
        <v>639</v>
      </c>
      <c r="I73" t="e">
        <f>'Рсчет плат'!#REF!</f>
        <v>#REF!</v>
      </c>
      <c r="J73" t="e">
        <f>'Рсчет плат'!#REF!</f>
        <v>#REF!</v>
      </c>
    </row>
    <row r="74" spans="2:10" x14ac:dyDescent="0.25">
      <c r="B74" t="s">
        <v>341</v>
      </c>
      <c r="C74" s="12" t="s">
        <v>342</v>
      </c>
      <c r="D74">
        <v>15</v>
      </c>
      <c r="E74" s="14">
        <f>'ФОТ осн перс'!$H$6+'ФОТ осн перс'!$H$12</f>
        <v>18</v>
      </c>
      <c r="F74">
        <f t="shared" si="1"/>
        <v>270</v>
      </c>
      <c r="H74">
        <f>'Рсчет плат'!D176</f>
        <v>639</v>
      </c>
      <c r="I74" t="e">
        <f>'Рсчет плат'!#REF!</f>
        <v>#REF!</v>
      </c>
      <c r="J74" t="e">
        <f>'Рсчет плат'!#REF!</f>
        <v>#REF!</v>
      </c>
    </row>
    <row r="75" spans="2:10" x14ac:dyDescent="0.25">
      <c r="B75" t="s">
        <v>343</v>
      </c>
      <c r="C75" s="12" t="s">
        <v>344</v>
      </c>
      <c r="D75">
        <v>15</v>
      </c>
      <c r="E75" s="14">
        <f>'ФОТ осн перс'!$H$6+'ФОТ осн перс'!$H$12</f>
        <v>18</v>
      </c>
      <c r="F75">
        <f t="shared" si="1"/>
        <v>270</v>
      </c>
      <c r="H75">
        <f>'Рсчет плат'!D177</f>
        <v>639</v>
      </c>
      <c r="I75" t="e">
        <f>'Рсчет плат'!#REF!</f>
        <v>#REF!</v>
      </c>
      <c r="J75" t="e">
        <f>'Рсчет плат'!#REF!</f>
        <v>#REF!</v>
      </c>
    </row>
    <row r="76" spans="2:10" x14ac:dyDescent="0.25">
      <c r="B76" t="s">
        <v>345</v>
      </c>
      <c r="C76" s="12" t="s">
        <v>346</v>
      </c>
      <c r="D76">
        <v>15</v>
      </c>
      <c r="E76" s="14">
        <f>'ФОТ осн перс'!$H$6+'ФОТ осн перс'!$H$12</f>
        <v>18</v>
      </c>
      <c r="F76">
        <f t="shared" si="1"/>
        <v>270</v>
      </c>
      <c r="H76">
        <f>'Рсчет плат'!D178</f>
        <v>639</v>
      </c>
      <c r="I76" t="e">
        <f>'Рсчет плат'!#REF!</f>
        <v>#REF!</v>
      </c>
      <c r="J76" t="e">
        <f>'Рсчет плат'!#REF!</f>
        <v>#REF!</v>
      </c>
    </row>
    <row r="77" spans="2:10" x14ac:dyDescent="0.25">
      <c r="B77" t="s">
        <v>347</v>
      </c>
      <c r="C77" s="12" t="s">
        <v>348</v>
      </c>
      <c r="D77">
        <v>10</v>
      </c>
      <c r="E77" s="14">
        <f>'ФОТ осн перс'!$H$6+'ФОТ осн перс'!$H$12</f>
        <v>18</v>
      </c>
      <c r="F77">
        <f t="shared" si="1"/>
        <v>180</v>
      </c>
      <c r="H77">
        <f>'Рсчет плат'!D179</f>
        <v>531</v>
      </c>
      <c r="I77" t="e">
        <f>'Рсчет плат'!#REF!</f>
        <v>#REF!</v>
      </c>
      <c r="J77" t="e">
        <f>'Рсчет плат'!#REF!</f>
        <v>#REF!</v>
      </c>
    </row>
    <row r="78" spans="2:10" x14ac:dyDescent="0.25">
      <c r="B78" t="s">
        <v>349</v>
      </c>
      <c r="C78" s="12" t="s">
        <v>350</v>
      </c>
      <c r="D78">
        <v>15</v>
      </c>
      <c r="E78" s="14">
        <f>'ФОТ осн перс'!$H$6+'ФОТ осн перс'!$H$12</f>
        <v>18</v>
      </c>
      <c r="F78">
        <f t="shared" si="1"/>
        <v>270</v>
      </c>
      <c r="H78">
        <f>'Рсчет плат'!D180</f>
        <v>639</v>
      </c>
      <c r="I78" t="e">
        <f>'Рсчет плат'!#REF!</f>
        <v>#REF!</v>
      </c>
      <c r="J78" t="e">
        <f>'Рсчет плат'!#REF!</f>
        <v>#REF!</v>
      </c>
    </row>
    <row r="79" spans="2:10" x14ac:dyDescent="0.25">
      <c r="B79" t="s">
        <v>351</v>
      </c>
      <c r="C79" s="12" t="s">
        <v>352</v>
      </c>
      <c r="D79">
        <v>15</v>
      </c>
      <c r="E79" s="14">
        <f>'ФОТ осн перс'!$H$6+'ФОТ осн перс'!$H$12</f>
        <v>18</v>
      </c>
      <c r="F79">
        <f t="shared" si="1"/>
        <v>270</v>
      </c>
      <c r="H79">
        <f>'Рсчет плат'!D181</f>
        <v>639</v>
      </c>
      <c r="I79" t="e">
        <f>'Рсчет плат'!#REF!</f>
        <v>#REF!</v>
      </c>
      <c r="J79" t="e">
        <f>'Рсчет плат'!#REF!</f>
        <v>#REF!</v>
      </c>
    </row>
    <row r="80" spans="2:10" x14ac:dyDescent="0.25">
      <c r="B80" t="s">
        <v>353</v>
      </c>
      <c r="C80" s="12" t="s">
        <v>354</v>
      </c>
      <c r="D80">
        <v>10</v>
      </c>
      <c r="E80" s="14">
        <f>'ФОТ осн перс'!$H$6+'ФОТ осн перс'!$H$12</f>
        <v>18</v>
      </c>
      <c r="F80">
        <f t="shared" si="1"/>
        <v>180</v>
      </c>
      <c r="H80">
        <f>'Рсчет плат'!D182</f>
        <v>531</v>
      </c>
      <c r="I80" t="e">
        <f>'Рсчет плат'!#REF!</f>
        <v>#REF!</v>
      </c>
      <c r="J80" t="e">
        <f>'Рсчет плат'!#REF!</f>
        <v>#REF!</v>
      </c>
    </row>
    <row r="81" spans="2:10" x14ac:dyDescent="0.25">
      <c r="B81" t="s">
        <v>355</v>
      </c>
      <c r="C81" s="12" t="s">
        <v>356</v>
      </c>
      <c r="D81">
        <v>10</v>
      </c>
      <c r="E81" s="14">
        <f>'ФОТ осн перс'!$H$6+'ФОТ осн перс'!$H$12</f>
        <v>18</v>
      </c>
      <c r="F81">
        <f t="shared" si="1"/>
        <v>180</v>
      </c>
      <c r="H81">
        <f>'Рсчет плат'!D183</f>
        <v>531</v>
      </c>
      <c r="I81" t="e">
        <f>'Рсчет плат'!#REF!</f>
        <v>#REF!</v>
      </c>
      <c r="J81" t="e">
        <f>'Рсчет плат'!#REF!</f>
        <v>#REF!</v>
      </c>
    </row>
    <row r="82" spans="2:10" x14ac:dyDescent="0.25">
      <c r="B82" t="s">
        <v>357</v>
      </c>
      <c r="C82" s="12" t="s">
        <v>358</v>
      </c>
      <c r="D82">
        <v>20</v>
      </c>
      <c r="E82" s="14">
        <f>'ФОТ осн перс'!$H$6+'ФОТ осн перс'!$H$12</f>
        <v>18</v>
      </c>
      <c r="F82">
        <f t="shared" si="1"/>
        <v>360</v>
      </c>
      <c r="H82">
        <f>'Рсчет плат'!D184</f>
        <v>747</v>
      </c>
      <c r="I82" t="e">
        <f>'Рсчет плат'!#REF!</f>
        <v>#REF!</v>
      </c>
      <c r="J82" t="e">
        <f>'Рсчет плат'!#REF!</f>
        <v>#REF!</v>
      </c>
    </row>
    <row r="83" spans="2:10" x14ac:dyDescent="0.25">
      <c r="B83" t="s">
        <v>359</v>
      </c>
      <c r="C83" s="12" t="s">
        <v>360</v>
      </c>
      <c r="D83">
        <v>20</v>
      </c>
      <c r="E83" s="14">
        <f>'ФОТ осн перс'!$H$6+'ФОТ осн перс'!$H$12</f>
        <v>18</v>
      </c>
      <c r="F83">
        <f t="shared" si="1"/>
        <v>360</v>
      </c>
      <c r="H83">
        <f>'Рсчет плат'!D185</f>
        <v>747</v>
      </c>
      <c r="I83" t="e">
        <f>'Рсчет плат'!#REF!</f>
        <v>#REF!</v>
      </c>
      <c r="J83" t="e">
        <f>'Рсчет плат'!#REF!</f>
        <v>#REF!</v>
      </c>
    </row>
    <row r="84" spans="2:10" x14ac:dyDescent="0.25">
      <c r="B84" t="s">
        <v>361</v>
      </c>
      <c r="C84" s="12" t="s">
        <v>362</v>
      </c>
      <c r="D84">
        <v>20</v>
      </c>
      <c r="E84" s="14">
        <f>'ФОТ осн перс'!$H$6+'ФОТ осн перс'!$H$12</f>
        <v>18</v>
      </c>
      <c r="F84">
        <f t="shared" si="1"/>
        <v>360</v>
      </c>
      <c r="H84">
        <f>'Рсчет плат'!D186</f>
        <v>747</v>
      </c>
      <c r="I84" t="e">
        <f>'Рсчет плат'!#REF!</f>
        <v>#REF!</v>
      </c>
      <c r="J84" t="e">
        <f>'Рсчет плат'!#REF!</f>
        <v>#REF!</v>
      </c>
    </row>
    <row r="85" spans="2:10" x14ac:dyDescent="0.25">
      <c r="B85" t="s">
        <v>261</v>
      </c>
      <c r="C85" s="12" t="s">
        <v>262</v>
      </c>
      <c r="D85">
        <v>10</v>
      </c>
      <c r="E85" s="14">
        <f>'ФОТ осн перс'!$H$6+'ФОТ осн перс'!$H$12</f>
        <v>18</v>
      </c>
      <c r="F85">
        <f t="shared" si="1"/>
        <v>180</v>
      </c>
      <c r="H85">
        <f>'Рсчет плат'!D187</f>
        <v>531</v>
      </c>
      <c r="I85" t="e">
        <f>'Рсчет плат'!#REF!</f>
        <v>#REF!</v>
      </c>
      <c r="J85" t="e">
        <f>'Рсчет плат'!#REF!</f>
        <v>#REF!</v>
      </c>
    </row>
    <row r="86" spans="2:10" x14ac:dyDescent="0.25">
      <c r="B86" t="s">
        <v>363</v>
      </c>
      <c r="C86" s="12" t="s">
        <v>364</v>
      </c>
      <c r="D86">
        <v>10</v>
      </c>
      <c r="E86" s="14">
        <f>'ФОТ осн перс'!$H$6+'ФОТ осн перс'!$H$12</f>
        <v>18</v>
      </c>
      <c r="F86">
        <f t="shared" si="1"/>
        <v>180</v>
      </c>
      <c r="H86">
        <f>'Рсчет плат'!D188</f>
        <v>531</v>
      </c>
      <c r="I86" t="e">
        <f>'Рсчет плат'!#REF!</f>
        <v>#REF!</v>
      </c>
      <c r="J86" t="e">
        <f>'Рсчет плат'!#REF!</f>
        <v>#REF!</v>
      </c>
    </row>
    <row r="87" spans="2:10" x14ac:dyDescent="0.25">
      <c r="B87" t="s">
        <v>365</v>
      </c>
      <c r="C87" s="12" t="s">
        <v>366</v>
      </c>
      <c r="D87">
        <v>35</v>
      </c>
      <c r="E87" s="14">
        <f>'ФОТ осн перс'!$H$6+'ФОТ осн перс'!$H$12</f>
        <v>18</v>
      </c>
      <c r="F87">
        <f t="shared" si="1"/>
        <v>630</v>
      </c>
      <c r="H87">
        <f>'Рсчет плат'!D189</f>
        <v>1071</v>
      </c>
      <c r="I87" t="e">
        <f>'Рсчет плат'!#REF!</f>
        <v>#REF!</v>
      </c>
      <c r="J87" t="e">
        <f>'Рсчет плат'!#REF!</f>
        <v>#REF!</v>
      </c>
    </row>
    <row r="88" spans="2:10" x14ac:dyDescent="0.25">
      <c r="B88" t="s">
        <v>367</v>
      </c>
      <c r="C88" s="12" t="s">
        <v>368</v>
      </c>
      <c r="D88">
        <v>50</v>
      </c>
      <c r="E88" s="14">
        <f>'ФОТ осн перс'!$H$6+'ФОТ осн перс'!$H$12</f>
        <v>18</v>
      </c>
      <c r="F88">
        <f t="shared" si="1"/>
        <v>900</v>
      </c>
      <c r="H88">
        <f>'Рсчет плат'!D190</f>
        <v>1395</v>
      </c>
      <c r="I88" t="e">
        <f>'Рсчет плат'!#REF!</f>
        <v>#REF!</v>
      </c>
      <c r="J88" t="e">
        <f>'Рсчет плат'!#REF!</f>
        <v>#REF!</v>
      </c>
    </row>
    <row r="89" spans="2:10" x14ac:dyDescent="0.25">
      <c r="B89" t="s">
        <v>369</v>
      </c>
      <c r="C89" s="12" t="s">
        <v>370</v>
      </c>
      <c r="D89">
        <v>35</v>
      </c>
      <c r="E89" s="14">
        <f>'ФОТ осн перс'!$H$6+'ФОТ осн перс'!$H$12</f>
        <v>18</v>
      </c>
      <c r="F89">
        <f t="shared" si="1"/>
        <v>630</v>
      </c>
      <c r="H89">
        <f>'Рсчет плат'!D191</f>
        <v>1071</v>
      </c>
      <c r="I89" t="e">
        <f>'Рсчет плат'!#REF!</f>
        <v>#REF!</v>
      </c>
      <c r="J89" t="e">
        <f>'Рсчет плат'!#REF!</f>
        <v>#REF!</v>
      </c>
    </row>
    <row r="90" spans="2:10" x14ac:dyDescent="0.25">
      <c r="B90" t="s">
        <v>371</v>
      </c>
      <c r="C90" s="12" t="s">
        <v>372</v>
      </c>
      <c r="D90">
        <v>15</v>
      </c>
      <c r="E90" s="14">
        <f>'ФОТ осн перс'!$H$6+'ФОТ осн перс'!$H$12</f>
        <v>18</v>
      </c>
      <c r="F90">
        <f t="shared" si="1"/>
        <v>270</v>
      </c>
      <c r="H90">
        <f>'Рсчет плат'!D192</f>
        <v>639</v>
      </c>
      <c r="I90" t="e">
        <f>'Рсчет плат'!#REF!</f>
        <v>#REF!</v>
      </c>
      <c r="J90" t="e">
        <f>'Рсчет плат'!#REF!</f>
        <v>#REF!</v>
      </c>
    </row>
    <row r="91" spans="2:10" x14ac:dyDescent="0.25">
      <c r="B91" t="s">
        <v>373</v>
      </c>
      <c r="C91" s="12" t="s">
        <v>374</v>
      </c>
      <c r="D91">
        <v>35</v>
      </c>
      <c r="E91" s="14">
        <f>'ФОТ осн перс'!$H$6+'ФОТ осн перс'!$H$12</f>
        <v>18</v>
      </c>
      <c r="F91">
        <f t="shared" si="1"/>
        <v>630</v>
      </c>
      <c r="H91">
        <f>'Рсчет плат'!D193</f>
        <v>1071</v>
      </c>
      <c r="I91" t="e">
        <f>'Рсчет плат'!#REF!</f>
        <v>#REF!</v>
      </c>
      <c r="J91" t="e">
        <f>'Рсчет плат'!#REF!</f>
        <v>#REF!</v>
      </c>
    </row>
    <row r="92" spans="2:10" x14ac:dyDescent="0.25">
      <c r="B92" s="43" t="s">
        <v>375</v>
      </c>
      <c r="C92" s="45"/>
      <c r="E92" s="14"/>
      <c r="H92">
        <f>'Рсчет плат'!D194</f>
        <v>0</v>
      </c>
      <c r="I92" t="e">
        <f>'Рсчет плат'!#REF!</f>
        <v>#REF!</v>
      </c>
      <c r="J92" t="e">
        <f>'Рсчет плат'!#REF!</f>
        <v>#REF!</v>
      </c>
    </row>
    <row r="93" spans="2:10" x14ac:dyDescent="0.25">
      <c r="B93" t="s">
        <v>380</v>
      </c>
      <c r="C93" s="12" t="s">
        <v>381</v>
      </c>
      <c r="D93">
        <v>30</v>
      </c>
      <c r="E93" s="14">
        <f>'ФОТ осн перс'!$H$6+'ФОТ осн перс'!$H$12</f>
        <v>18</v>
      </c>
      <c r="F93">
        <f t="shared" si="1"/>
        <v>540</v>
      </c>
      <c r="H93">
        <f>'Рсчет плат'!D195</f>
        <v>928</v>
      </c>
      <c r="I93" t="e">
        <f>'Рсчет плат'!#REF!</f>
        <v>#REF!</v>
      </c>
      <c r="J93" t="e">
        <f>'Рсчет плат'!#REF!</f>
        <v>#REF!</v>
      </c>
    </row>
    <row r="94" spans="2:10" x14ac:dyDescent="0.25">
      <c r="B94" t="s">
        <v>376</v>
      </c>
      <c r="C94" s="12" t="s">
        <v>377</v>
      </c>
      <c r="D94">
        <v>30</v>
      </c>
      <c r="E94" s="14">
        <f>'ФОТ осн перс'!$H$6+'ФОТ осн перс'!$H$12</f>
        <v>18</v>
      </c>
      <c r="F94">
        <f t="shared" si="1"/>
        <v>540</v>
      </c>
      <c r="H94">
        <f>'Рсчет плат'!D196</f>
        <v>928</v>
      </c>
      <c r="I94" t="e">
        <f>'Рсчет плат'!#REF!</f>
        <v>#REF!</v>
      </c>
      <c r="J94" t="e">
        <f>'Рсчет плат'!#REF!</f>
        <v>#REF!</v>
      </c>
    </row>
    <row r="95" spans="2:10" x14ac:dyDescent="0.25">
      <c r="B95" t="s">
        <v>378</v>
      </c>
      <c r="C95" s="12" t="s">
        <v>379</v>
      </c>
      <c r="D95">
        <v>60</v>
      </c>
      <c r="E95" s="14">
        <f>'ФОТ осн перс'!$H$6+'ФОТ осн перс'!$H$12</f>
        <v>18</v>
      </c>
      <c r="F95">
        <f t="shared" si="1"/>
        <v>1080</v>
      </c>
      <c r="H95">
        <f>'Рсчет плат'!D197</f>
        <v>1576</v>
      </c>
      <c r="I95" t="e">
        <f>'Рсчет плат'!#REF!</f>
        <v>#REF!</v>
      </c>
      <c r="J95" t="e">
        <f>'Рсчет плат'!#REF!</f>
        <v>#REF!</v>
      </c>
    </row>
    <row r="96" spans="2:10" x14ac:dyDescent="0.25">
      <c r="B96" t="s">
        <v>382</v>
      </c>
      <c r="C96" s="12" t="s">
        <v>383</v>
      </c>
      <c r="D96">
        <v>10</v>
      </c>
      <c r="E96" s="14">
        <f>'ФОТ осн перс'!$H$6+'ФОТ осн перс'!$H$12</f>
        <v>18</v>
      </c>
      <c r="F96">
        <f t="shared" si="1"/>
        <v>180</v>
      </c>
      <c r="H96">
        <f>'Рсчет плат'!D198</f>
        <v>496</v>
      </c>
      <c r="I96" t="e">
        <f>'Рсчет плат'!#REF!</f>
        <v>#REF!</v>
      </c>
      <c r="J96" t="e">
        <f>'Рсчет плат'!#REF!</f>
        <v>#REF!</v>
      </c>
    </row>
    <row r="97" spans="2:10" x14ac:dyDescent="0.25">
      <c r="B97" t="s">
        <v>384</v>
      </c>
      <c r="C97" s="12" t="s">
        <v>385</v>
      </c>
      <c r="D97">
        <v>90</v>
      </c>
      <c r="E97" s="14">
        <f>'ФОТ осн перс'!$H$6+'ФОТ осн перс'!$H$12</f>
        <v>18</v>
      </c>
      <c r="F97">
        <f t="shared" si="1"/>
        <v>1620</v>
      </c>
      <c r="H97">
        <f>'Рсчет плат'!D199</f>
        <v>2224</v>
      </c>
      <c r="I97" t="e">
        <f>'Рсчет плат'!#REF!</f>
        <v>#REF!</v>
      </c>
      <c r="J97" t="e">
        <f>'Рсчет плат'!#REF!</f>
        <v>#REF!</v>
      </c>
    </row>
    <row r="98" spans="2:10" x14ac:dyDescent="0.25">
      <c r="B98" t="s">
        <v>386</v>
      </c>
      <c r="C98" s="12" t="s">
        <v>387</v>
      </c>
      <c r="D98">
        <v>45</v>
      </c>
      <c r="E98" s="14">
        <f>'ФОТ осн перс'!$H$18+'ФОТ осн перс'!$H$19+10</f>
        <v>29</v>
      </c>
      <c r="F98">
        <f t="shared" si="1"/>
        <v>1305</v>
      </c>
      <c r="H98">
        <f>'Рсчет плат'!D200</f>
        <v>2787</v>
      </c>
      <c r="I98" t="e">
        <f>'Рсчет плат'!#REF!</f>
        <v>#REF!</v>
      </c>
      <c r="J98" t="e">
        <f>'Рсчет плат'!#REF!</f>
        <v>#REF!</v>
      </c>
    </row>
    <row r="99" spans="2:10" x14ac:dyDescent="0.25">
      <c r="B99" t="s">
        <v>386</v>
      </c>
      <c r="C99" s="12" t="s">
        <v>388</v>
      </c>
      <c r="D99">
        <v>60</v>
      </c>
      <c r="E99" s="14">
        <f>'ФОТ осн перс'!$H$18+'ФОТ осн перс'!$H$19+15</f>
        <v>34</v>
      </c>
      <c r="F99">
        <f t="shared" si="1"/>
        <v>2040</v>
      </c>
      <c r="H99">
        <f>'Рсчет плат'!D201</f>
        <v>3669</v>
      </c>
      <c r="I99" t="e">
        <f>'Рсчет плат'!#REF!</f>
        <v>#REF!</v>
      </c>
      <c r="J99" t="e">
        <f>'Рсчет плат'!#REF!</f>
        <v>#REF!</v>
      </c>
    </row>
    <row r="100" spans="2:10" ht="30" x14ac:dyDescent="0.25">
      <c r="B100" t="s">
        <v>389</v>
      </c>
      <c r="C100" s="12" t="s">
        <v>390</v>
      </c>
      <c r="D100">
        <v>65</v>
      </c>
      <c r="E100" s="14">
        <f>'ФОТ осн перс'!$H$6+'ФОТ осн перс'!$H$12</f>
        <v>18</v>
      </c>
      <c r="F100">
        <f t="shared" si="1"/>
        <v>1170</v>
      </c>
      <c r="H100">
        <f>'Рсчет плат'!D202</f>
        <v>1516</v>
      </c>
      <c r="I100" t="e">
        <f>'Рсчет плат'!#REF!</f>
        <v>#REF!</v>
      </c>
      <c r="J100" t="e">
        <f>'Рсчет плат'!#REF!</f>
        <v>#REF!</v>
      </c>
    </row>
    <row r="101" spans="2:10" ht="30" x14ac:dyDescent="0.25">
      <c r="B101" t="s">
        <v>391</v>
      </c>
      <c r="C101" s="12" t="s">
        <v>392</v>
      </c>
      <c r="D101">
        <v>65</v>
      </c>
      <c r="E101" s="14">
        <f>'ФОТ осн перс'!$H$6+'ФОТ осн перс'!$H$12</f>
        <v>18</v>
      </c>
      <c r="F101">
        <f t="shared" si="1"/>
        <v>1170</v>
      </c>
      <c r="H101">
        <f>'Рсчет плат'!D203</f>
        <v>1516</v>
      </c>
      <c r="I101" t="e">
        <f>'Рсчет плат'!#REF!</f>
        <v>#REF!</v>
      </c>
      <c r="J101" t="e">
        <f>'Рсчет плат'!#REF!</f>
        <v>#REF!</v>
      </c>
    </row>
    <row r="102" spans="2:10" ht="30" x14ac:dyDescent="0.25">
      <c r="B102" t="s">
        <v>393</v>
      </c>
      <c r="C102" s="12" t="s">
        <v>394</v>
      </c>
      <c r="D102">
        <v>65</v>
      </c>
      <c r="E102" s="14">
        <f>'ФОТ осн перс'!$H$6+'ФОТ осн перс'!$H$12</f>
        <v>18</v>
      </c>
      <c r="F102">
        <f t="shared" si="1"/>
        <v>1170</v>
      </c>
      <c r="H102">
        <f>'Рсчет плат'!D204</f>
        <v>1516</v>
      </c>
      <c r="I102" t="e">
        <f>'Рсчет плат'!#REF!</f>
        <v>#REF!</v>
      </c>
      <c r="J102" t="e">
        <f>'Рсчет плат'!#REF!</f>
        <v>#REF!</v>
      </c>
    </row>
    <row r="103" spans="2:10" ht="30" x14ac:dyDescent="0.25">
      <c r="B103" t="s">
        <v>395</v>
      </c>
      <c r="C103" s="12" t="s">
        <v>396</v>
      </c>
      <c r="D103">
        <v>65</v>
      </c>
      <c r="E103" s="14">
        <f>'ФОТ осн перс'!$H$6+'ФОТ осн перс'!$H$12</f>
        <v>18</v>
      </c>
      <c r="F103">
        <f t="shared" si="1"/>
        <v>1170</v>
      </c>
      <c r="H103">
        <f>'Рсчет плат'!D205</f>
        <v>1516</v>
      </c>
      <c r="I103" t="e">
        <f>'Рсчет плат'!#REF!</f>
        <v>#REF!</v>
      </c>
      <c r="J103" t="e">
        <f>'Рсчет плат'!#REF!</f>
        <v>#REF!</v>
      </c>
    </row>
    <row r="104" spans="2:10" ht="30" x14ac:dyDescent="0.25">
      <c r="B104" t="s">
        <v>397</v>
      </c>
      <c r="C104" s="12" t="s">
        <v>398</v>
      </c>
      <c r="D104">
        <v>65</v>
      </c>
      <c r="E104" s="14">
        <f>'ФОТ осн перс'!$H$6+'ФОТ осн перс'!$H$12</f>
        <v>18</v>
      </c>
      <c r="F104">
        <f t="shared" si="1"/>
        <v>1170</v>
      </c>
      <c r="H104">
        <f>'Рсчет плат'!D206</f>
        <v>1516</v>
      </c>
      <c r="I104" t="e">
        <f>'Рсчет плат'!#REF!</f>
        <v>#REF!</v>
      </c>
      <c r="J104" t="e">
        <f>'Рсчет плат'!#REF!</f>
        <v>#REF!</v>
      </c>
    </row>
    <row r="105" spans="2:10" x14ac:dyDescent="0.25">
      <c r="B105" s="43" t="s">
        <v>399</v>
      </c>
      <c r="C105" s="45"/>
      <c r="D105" s="43"/>
      <c r="E105" s="44"/>
      <c r="F105" s="43"/>
    </row>
    <row r="106" spans="2:10" x14ac:dyDescent="0.25">
      <c r="B106" t="s">
        <v>400</v>
      </c>
      <c r="C106" s="12" t="s">
        <v>401</v>
      </c>
      <c r="D106">
        <v>7</v>
      </c>
      <c r="E106" s="14">
        <f>'ФОТ осн перс'!$H$12</f>
        <v>6</v>
      </c>
      <c r="F106">
        <f t="shared" si="1"/>
        <v>42</v>
      </c>
      <c r="H106">
        <f>'Рсчет плат'!D208</f>
        <v>203</v>
      </c>
      <c r="I106" t="e">
        <f>'Рсчет плат'!#REF!</f>
        <v>#REF!</v>
      </c>
      <c r="J106" t="e">
        <f>'Рсчет плат'!#REF!</f>
        <v>#REF!</v>
      </c>
    </row>
    <row r="107" spans="2:10" ht="30" x14ac:dyDescent="0.25">
      <c r="B107" t="s">
        <v>402</v>
      </c>
      <c r="C107" s="12" t="s">
        <v>403</v>
      </c>
      <c r="D107">
        <v>8</v>
      </c>
      <c r="E107" s="14">
        <f>'ФОТ осн перс'!$H$6</f>
        <v>12</v>
      </c>
      <c r="F107">
        <f t="shared" si="1"/>
        <v>96</v>
      </c>
      <c r="H107">
        <f>'Рсчет плат'!D209</f>
        <v>262</v>
      </c>
      <c r="I107" t="e">
        <f>'Рсчет плат'!#REF!</f>
        <v>#REF!</v>
      </c>
      <c r="J107" t="e">
        <f>'Рсчет плат'!#REF!</f>
        <v>#REF!</v>
      </c>
    </row>
    <row r="108" spans="2:10" ht="30" x14ac:dyDescent="0.25">
      <c r="B108" t="s">
        <v>404</v>
      </c>
      <c r="C108" s="12" t="s">
        <v>405</v>
      </c>
      <c r="D108">
        <v>15</v>
      </c>
      <c r="E108" s="14">
        <f>'ФОТ осн перс'!$H$6+'ФОТ осн перс'!$H$12</f>
        <v>18</v>
      </c>
      <c r="F108">
        <f t="shared" si="1"/>
        <v>270</v>
      </c>
      <c r="H108">
        <f>'Рсчет плат'!D210</f>
        <v>453</v>
      </c>
      <c r="I108" t="e">
        <f>'Рсчет плат'!#REF!</f>
        <v>#REF!</v>
      </c>
      <c r="J108" t="e">
        <f>'Рсчет плат'!#REF!</f>
        <v>#REF!</v>
      </c>
    </row>
    <row r="109" spans="2:10" x14ac:dyDescent="0.25">
      <c r="B109" t="s">
        <v>406</v>
      </c>
      <c r="C109" s="12" t="s">
        <v>407</v>
      </c>
      <c r="D109">
        <v>15</v>
      </c>
      <c r="E109" s="14">
        <f>'ФОТ осн перс'!$H$6+'ФОТ осн перс'!$H$12</f>
        <v>18</v>
      </c>
      <c r="F109">
        <f t="shared" si="1"/>
        <v>270</v>
      </c>
      <c r="H109">
        <f>'Рсчет плат'!D211</f>
        <v>453</v>
      </c>
      <c r="I109" t="e">
        <f>'Рсчет плат'!#REF!</f>
        <v>#REF!</v>
      </c>
      <c r="J109" t="e">
        <f>'Рсчет плат'!#REF!</f>
        <v>#REF!</v>
      </c>
    </row>
    <row r="110" spans="2:10" x14ac:dyDescent="0.25">
      <c r="B110" t="s">
        <v>408</v>
      </c>
      <c r="C110" s="12" t="s">
        <v>409</v>
      </c>
      <c r="D110">
        <v>30</v>
      </c>
      <c r="E110" s="14">
        <f>'ФОТ осн перс'!$H$6+'ФОТ осн перс'!$H$12</f>
        <v>18</v>
      </c>
      <c r="F110">
        <f t="shared" si="1"/>
        <v>540</v>
      </c>
      <c r="H110">
        <f>'Рсчет плат'!D212</f>
        <v>750</v>
      </c>
      <c r="I110" t="e">
        <f>'Рсчет плат'!#REF!</f>
        <v>#REF!</v>
      </c>
      <c r="J110" t="e">
        <f>'Рсчет плат'!#REF!</f>
        <v>#REF!</v>
      </c>
    </row>
    <row r="111" spans="2:10" x14ac:dyDescent="0.25">
      <c r="B111" t="s">
        <v>410</v>
      </c>
      <c r="C111" s="12" t="s">
        <v>411</v>
      </c>
      <c r="D111">
        <v>15</v>
      </c>
      <c r="E111" s="14">
        <f>'ФОТ осн перс'!$H$6+'ФОТ осн перс'!$H$12</f>
        <v>18</v>
      </c>
      <c r="F111">
        <f t="shared" si="1"/>
        <v>270</v>
      </c>
      <c r="H111">
        <f>'Рсчет плат'!D213</f>
        <v>453</v>
      </c>
      <c r="I111" t="e">
        <f>'Рсчет плат'!#REF!</f>
        <v>#REF!</v>
      </c>
      <c r="J111" t="e">
        <f>'Рсчет плат'!#REF!</f>
        <v>#REF!</v>
      </c>
    </row>
    <row r="112" spans="2:10" x14ac:dyDescent="0.25">
      <c r="B112" t="s">
        <v>412</v>
      </c>
      <c r="C112" s="12" t="s">
        <v>413</v>
      </c>
      <c r="D112">
        <v>2</v>
      </c>
      <c r="E112" s="14">
        <f>'ФОТ осн перс'!$H$12</f>
        <v>6</v>
      </c>
      <c r="F112">
        <f t="shared" si="1"/>
        <v>12</v>
      </c>
      <c r="H112">
        <f>'Рсчет плат'!D214</f>
        <v>94</v>
      </c>
      <c r="I112" t="e">
        <f>'Рсчет плат'!#REF!</f>
        <v>#REF!</v>
      </c>
      <c r="J112" t="e">
        <f>'Рсчет плат'!#REF!</f>
        <v>#REF!</v>
      </c>
    </row>
    <row r="113" spans="2:10" x14ac:dyDescent="0.25">
      <c r="B113" s="43" t="s">
        <v>414</v>
      </c>
      <c r="C113" s="45"/>
      <c r="D113" s="43"/>
      <c r="E113" s="44"/>
      <c r="F113" s="43"/>
    </row>
    <row r="114" spans="2:10" x14ac:dyDescent="0.25">
      <c r="B114" t="s">
        <v>415</v>
      </c>
      <c r="C114" s="12" t="s">
        <v>416</v>
      </c>
      <c r="D114">
        <v>25</v>
      </c>
      <c r="E114" s="14">
        <f>'ФОТ осн перс'!$H$12</f>
        <v>6</v>
      </c>
      <c r="F114">
        <f t="shared" si="1"/>
        <v>150</v>
      </c>
      <c r="H114">
        <f>'Рсчет плат'!D216</f>
        <v>376</v>
      </c>
      <c r="I114" t="e">
        <f>'Рсчет плат'!#REF!</f>
        <v>#REF!</v>
      </c>
      <c r="J114" t="e">
        <f>'Рсчет плат'!#REF!</f>
        <v>#REF!</v>
      </c>
    </row>
    <row r="115" spans="2:10" ht="30" x14ac:dyDescent="0.25">
      <c r="B115" t="s">
        <v>417</v>
      </c>
      <c r="C115" s="12" t="s">
        <v>418</v>
      </c>
      <c r="D115">
        <v>25</v>
      </c>
      <c r="E115" s="14">
        <f>'ФОТ осн перс'!$H$12</f>
        <v>6</v>
      </c>
      <c r="F115">
        <f t="shared" si="1"/>
        <v>150</v>
      </c>
      <c r="H115">
        <f>'Рсчет плат'!D217</f>
        <v>376</v>
      </c>
      <c r="I115" t="e">
        <f>'Рсчет плат'!#REF!</f>
        <v>#REF!</v>
      </c>
      <c r="J115" t="e">
        <f>'Рсчет плат'!#REF!</f>
        <v>#REF!</v>
      </c>
    </row>
    <row r="116" spans="2:10" x14ac:dyDescent="0.25">
      <c r="B116" t="s">
        <v>419</v>
      </c>
      <c r="C116" s="12" t="s">
        <v>420</v>
      </c>
      <c r="D116">
        <v>25</v>
      </c>
      <c r="E116" s="14">
        <f>'ФОТ осн перс'!$H$12</f>
        <v>6</v>
      </c>
      <c r="F116">
        <f t="shared" si="1"/>
        <v>150</v>
      </c>
      <c r="H116">
        <f>'Рсчет плат'!D218</f>
        <v>376</v>
      </c>
      <c r="I116" t="e">
        <f>'Рсчет плат'!#REF!</f>
        <v>#REF!</v>
      </c>
      <c r="J116" t="e">
        <f>'Рсчет плат'!#REF!</f>
        <v>#REF!</v>
      </c>
    </row>
    <row r="117" spans="2:10" x14ac:dyDescent="0.25">
      <c r="B117" t="s">
        <v>421</v>
      </c>
      <c r="C117" s="12" t="s">
        <v>422</v>
      </c>
      <c r="D117">
        <v>25</v>
      </c>
      <c r="E117" s="14">
        <f>'ФОТ осн перс'!$H$12</f>
        <v>6</v>
      </c>
      <c r="F117">
        <f t="shared" si="1"/>
        <v>150</v>
      </c>
      <c r="H117">
        <f>'Рсчет плат'!D219</f>
        <v>376</v>
      </c>
      <c r="I117" t="e">
        <f>'Рсчет плат'!#REF!</f>
        <v>#REF!</v>
      </c>
      <c r="J117" t="e">
        <f>'Рсчет плат'!#REF!</f>
        <v>#REF!</v>
      </c>
    </row>
    <row r="118" spans="2:10" x14ac:dyDescent="0.25">
      <c r="B118" t="s">
        <v>423</v>
      </c>
      <c r="C118" s="12" t="s">
        <v>424</v>
      </c>
      <c r="D118">
        <v>25</v>
      </c>
      <c r="E118" s="14">
        <f>'ФОТ осн перс'!$H$12</f>
        <v>6</v>
      </c>
      <c r="F118">
        <f t="shared" si="1"/>
        <v>150</v>
      </c>
      <c r="H118">
        <f>'Рсчет плат'!D220</f>
        <v>376</v>
      </c>
      <c r="I118" t="e">
        <f>'Рсчет плат'!#REF!</f>
        <v>#REF!</v>
      </c>
      <c r="J118" t="e">
        <f>'Рсчет плат'!#REF!</f>
        <v>#REF!</v>
      </c>
    </row>
    <row r="119" spans="2:10" x14ac:dyDescent="0.25">
      <c r="B119" t="s">
        <v>425</v>
      </c>
      <c r="C119" s="12" t="s">
        <v>426</v>
      </c>
      <c r="D119">
        <v>25</v>
      </c>
      <c r="E119" s="14">
        <f>'ФОТ осн перс'!$H$12</f>
        <v>6</v>
      </c>
      <c r="F119">
        <f t="shared" si="1"/>
        <v>150</v>
      </c>
      <c r="H119">
        <f>'Рсчет плат'!D221</f>
        <v>376</v>
      </c>
      <c r="I119" t="e">
        <f>'Рсчет плат'!#REF!</f>
        <v>#REF!</v>
      </c>
      <c r="J119" t="e">
        <f>'Рсчет плат'!#REF!</f>
        <v>#REF!</v>
      </c>
    </row>
    <row r="120" spans="2:10" x14ac:dyDescent="0.25">
      <c r="B120" t="s">
        <v>427</v>
      </c>
      <c r="C120" s="12" t="s">
        <v>428</v>
      </c>
      <c r="D120">
        <v>25</v>
      </c>
      <c r="E120" s="14">
        <f>'ФОТ осн перс'!$H$12</f>
        <v>6</v>
      </c>
      <c r="F120">
        <f t="shared" si="1"/>
        <v>150</v>
      </c>
      <c r="H120">
        <f>'Рсчет плат'!D222</f>
        <v>376</v>
      </c>
      <c r="I120" t="e">
        <f>'Рсчет плат'!#REF!</f>
        <v>#REF!</v>
      </c>
      <c r="J120" t="e">
        <f>'Рсчет плат'!#REF!</f>
        <v>#REF!</v>
      </c>
    </row>
    <row r="121" spans="2:10" x14ac:dyDescent="0.25">
      <c r="B121" t="s">
        <v>429</v>
      </c>
      <c r="C121" s="12" t="s">
        <v>430</v>
      </c>
      <c r="D121">
        <v>25</v>
      </c>
      <c r="E121" s="14">
        <f>'ФОТ осн перс'!$H$12</f>
        <v>6</v>
      </c>
      <c r="F121">
        <f t="shared" si="1"/>
        <v>150</v>
      </c>
      <c r="H121">
        <f>'Рсчет плат'!D223</f>
        <v>376</v>
      </c>
      <c r="I121" t="e">
        <f>'Рсчет плат'!#REF!</f>
        <v>#REF!</v>
      </c>
      <c r="J121" t="e">
        <f>'Рсчет плат'!#REF!</f>
        <v>#REF!</v>
      </c>
    </row>
    <row r="122" spans="2:10" x14ac:dyDescent="0.25">
      <c r="B122" t="s">
        <v>431</v>
      </c>
      <c r="C122" s="12" t="s">
        <v>432</v>
      </c>
      <c r="D122">
        <v>25</v>
      </c>
      <c r="E122" s="14">
        <f>'ФОТ осн перс'!$H$12</f>
        <v>6</v>
      </c>
      <c r="F122">
        <f t="shared" si="1"/>
        <v>150</v>
      </c>
      <c r="H122">
        <f>'Рсчет плат'!D224</f>
        <v>376</v>
      </c>
      <c r="I122" t="e">
        <f>'Рсчет плат'!#REF!</f>
        <v>#REF!</v>
      </c>
      <c r="J122" t="e">
        <f>'Рсчет плат'!#REF!</f>
        <v>#REF!</v>
      </c>
    </row>
    <row r="123" spans="2:10" ht="30" x14ac:dyDescent="0.25">
      <c r="B123" t="s">
        <v>433</v>
      </c>
      <c r="C123" s="12" t="s">
        <v>434</v>
      </c>
      <c r="D123">
        <v>25</v>
      </c>
      <c r="E123" s="14">
        <f>'ФОТ осн перс'!$H$12</f>
        <v>6</v>
      </c>
      <c r="F123">
        <f t="shared" si="1"/>
        <v>150</v>
      </c>
      <c r="H123">
        <f>'Рсчет плат'!D225</f>
        <v>376</v>
      </c>
      <c r="I123" t="e">
        <f>'Рсчет плат'!#REF!</f>
        <v>#REF!</v>
      </c>
      <c r="J123" t="e">
        <f>'Рсчет плат'!#REF!</f>
        <v>#REF!</v>
      </c>
    </row>
    <row r="124" spans="2:10" ht="30" x14ac:dyDescent="0.25">
      <c r="B124" t="s">
        <v>435</v>
      </c>
      <c r="C124" s="12" t="s">
        <v>436</v>
      </c>
      <c r="D124">
        <v>25</v>
      </c>
      <c r="E124" s="14">
        <f>'ФОТ осн перс'!$H$12</f>
        <v>6</v>
      </c>
      <c r="F124">
        <f t="shared" si="1"/>
        <v>150</v>
      </c>
      <c r="H124">
        <f>'Рсчет плат'!D226</f>
        <v>376</v>
      </c>
      <c r="I124" t="e">
        <f>'Рсчет плат'!#REF!</f>
        <v>#REF!</v>
      </c>
      <c r="J124" t="e">
        <f>'Рсчет плат'!#REF!</f>
        <v>#REF!</v>
      </c>
    </row>
    <row r="125" spans="2:10" x14ac:dyDescent="0.25">
      <c r="B125" t="s">
        <v>437</v>
      </c>
      <c r="C125" s="12" t="s">
        <v>438</v>
      </c>
      <c r="D125">
        <v>25</v>
      </c>
      <c r="E125" s="14">
        <f>'ФОТ осн перс'!$H$12</f>
        <v>6</v>
      </c>
      <c r="F125">
        <f t="shared" si="1"/>
        <v>150</v>
      </c>
      <c r="H125">
        <f>'Рсчет плат'!D227</f>
        <v>376</v>
      </c>
      <c r="I125" t="e">
        <f>'Рсчет плат'!#REF!</f>
        <v>#REF!</v>
      </c>
      <c r="J125" t="e">
        <f>'Рсчет плат'!#REF!</f>
        <v>#REF!</v>
      </c>
    </row>
    <row r="126" spans="2:10" x14ac:dyDescent="0.25">
      <c r="B126" t="s">
        <v>439</v>
      </c>
      <c r="C126" s="12" t="s">
        <v>440</v>
      </c>
      <c r="D126">
        <v>25</v>
      </c>
      <c r="E126" s="14">
        <f>'ФОТ осн перс'!$H$12</f>
        <v>6</v>
      </c>
      <c r="F126">
        <f t="shared" si="1"/>
        <v>150</v>
      </c>
      <c r="H126">
        <f>'Рсчет плат'!D228</f>
        <v>376</v>
      </c>
      <c r="I126" t="e">
        <f>'Рсчет плат'!#REF!</f>
        <v>#REF!</v>
      </c>
      <c r="J126" t="e">
        <f>'Рсчет плат'!#REF!</f>
        <v>#REF!</v>
      </c>
    </row>
    <row r="127" spans="2:10" x14ac:dyDescent="0.25">
      <c r="B127" t="s">
        <v>441</v>
      </c>
      <c r="C127" s="12" t="s">
        <v>442</v>
      </c>
      <c r="D127">
        <v>25</v>
      </c>
      <c r="E127" s="14">
        <f>'ФОТ осн перс'!$H$12</f>
        <v>6</v>
      </c>
      <c r="F127">
        <f t="shared" si="1"/>
        <v>150</v>
      </c>
      <c r="H127">
        <f>'Рсчет плат'!D229</f>
        <v>376</v>
      </c>
      <c r="I127" t="e">
        <f>'Рсчет плат'!#REF!</f>
        <v>#REF!</v>
      </c>
      <c r="J127" t="e">
        <f>'Рсчет плат'!#REF!</f>
        <v>#REF!</v>
      </c>
    </row>
    <row r="128" spans="2:10" x14ac:dyDescent="0.25">
      <c r="B128" t="s">
        <v>443</v>
      </c>
      <c r="C128" s="12" t="s">
        <v>444</v>
      </c>
      <c r="D128">
        <v>25</v>
      </c>
      <c r="E128" s="14">
        <f>'ФОТ осн перс'!$H$12</f>
        <v>6</v>
      </c>
      <c r="F128">
        <f t="shared" si="1"/>
        <v>150</v>
      </c>
      <c r="H128">
        <f>'Рсчет плат'!D230</f>
        <v>376</v>
      </c>
      <c r="I128" t="e">
        <f>'Рсчет плат'!#REF!</f>
        <v>#REF!</v>
      </c>
      <c r="J128" t="e">
        <f>'Рсчет плат'!#REF!</f>
        <v>#REF!</v>
      </c>
    </row>
    <row r="129" spans="2:10" x14ac:dyDescent="0.25">
      <c r="B129" t="s">
        <v>445</v>
      </c>
      <c r="C129" s="12" t="s">
        <v>446</v>
      </c>
      <c r="D129">
        <v>25</v>
      </c>
      <c r="E129" s="14">
        <f>'ФОТ осн перс'!$H$12</f>
        <v>6</v>
      </c>
      <c r="F129">
        <f t="shared" si="1"/>
        <v>150</v>
      </c>
      <c r="H129">
        <f>'Рсчет плат'!D231</f>
        <v>376</v>
      </c>
      <c r="I129" t="e">
        <f>'Рсчет плат'!#REF!</f>
        <v>#REF!</v>
      </c>
      <c r="J129" t="e">
        <f>'Рсчет плат'!#REF!</f>
        <v>#REF!</v>
      </c>
    </row>
    <row r="130" spans="2:10" x14ac:dyDescent="0.25">
      <c r="B130" t="s">
        <v>447</v>
      </c>
      <c r="C130" s="12" t="s">
        <v>448</v>
      </c>
      <c r="D130">
        <v>25</v>
      </c>
      <c r="E130" s="14">
        <f>'ФОТ осн перс'!$H$12</f>
        <v>6</v>
      </c>
      <c r="F130">
        <f t="shared" si="1"/>
        <v>150</v>
      </c>
      <c r="H130">
        <f>'Рсчет плат'!D232</f>
        <v>376</v>
      </c>
      <c r="I130" t="e">
        <f>'Рсчет плат'!#REF!</f>
        <v>#REF!</v>
      </c>
      <c r="J130" t="e">
        <f>'Рсчет плат'!#REF!</f>
        <v>#REF!</v>
      </c>
    </row>
    <row r="131" spans="2:10" x14ac:dyDescent="0.25">
      <c r="B131" t="s">
        <v>449</v>
      </c>
      <c r="C131" s="12" t="s">
        <v>450</v>
      </c>
      <c r="D131">
        <v>25</v>
      </c>
      <c r="E131" s="14">
        <f>'ФОТ осн перс'!$H$12</f>
        <v>6</v>
      </c>
      <c r="F131">
        <f t="shared" si="1"/>
        <v>150</v>
      </c>
      <c r="H131">
        <f>'Рсчет плат'!D233</f>
        <v>376</v>
      </c>
      <c r="I131" t="e">
        <f>'Рсчет плат'!#REF!</f>
        <v>#REF!</v>
      </c>
      <c r="J131" t="e">
        <f>'Рсчет плат'!#REF!</f>
        <v>#REF!</v>
      </c>
    </row>
    <row r="132" spans="2:10" x14ac:dyDescent="0.25">
      <c r="B132" t="s">
        <v>451</v>
      </c>
      <c r="C132" s="12" t="s">
        <v>452</v>
      </c>
      <c r="D132">
        <v>25</v>
      </c>
      <c r="E132" s="14">
        <f>'ФОТ осн перс'!$H$12</f>
        <v>6</v>
      </c>
      <c r="F132">
        <f t="shared" si="1"/>
        <v>150</v>
      </c>
      <c r="H132">
        <f>'Рсчет плат'!D234</f>
        <v>376</v>
      </c>
      <c r="I132" t="e">
        <f>'Рсчет плат'!#REF!</f>
        <v>#REF!</v>
      </c>
      <c r="J132" t="e">
        <f>'Рсчет плат'!#REF!</f>
        <v>#REF!</v>
      </c>
    </row>
    <row r="133" spans="2:10" x14ac:dyDescent="0.25">
      <c r="B133" t="s">
        <v>453</v>
      </c>
      <c r="C133" s="12" t="s">
        <v>454</v>
      </c>
      <c r="D133">
        <v>25</v>
      </c>
      <c r="E133" s="14">
        <f>'ФОТ осн перс'!$H$12</f>
        <v>6</v>
      </c>
      <c r="F133">
        <f t="shared" si="1"/>
        <v>150</v>
      </c>
      <c r="H133">
        <f>'Рсчет плат'!D235</f>
        <v>376</v>
      </c>
      <c r="I133" t="e">
        <f>'Рсчет плат'!#REF!</f>
        <v>#REF!</v>
      </c>
      <c r="J133" t="e">
        <f>'Рсчет плат'!#REF!</f>
        <v>#REF!</v>
      </c>
    </row>
    <row r="134" spans="2:10" x14ac:dyDescent="0.25">
      <c r="B134" t="s">
        <v>455</v>
      </c>
      <c r="C134" s="12" t="s">
        <v>456</v>
      </c>
      <c r="D134">
        <v>25</v>
      </c>
      <c r="E134" s="14">
        <f>'ФОТ осн перс'!$H$12</f>
        <v>6</v>
      </c>
      <c r="F134">
        <f t="shared" si="1"/>
        <v>150</v>
      </c>
      <c r="H134">
        <f>'Рсчет плат'!D236</f>
        <v>376</v>
      </c>
      <c r="I134" t="e">
        <f>'Рсчет плат'!#REF!</f>
        <v>#REF!</v>
      </c>
      <c r="J134" t="e">
        <f>'Рсчет плат'!#REF!</f>
        <v>#REF!</v>
      </c>
    </row>
    <row r="135" spans="2:10" x14ac:dyDescent="0.25">
      <c r="B135" t="s">
        <v>457</v>
      </c>
      <c r="C135" s="12" t="s">
        <v>458</v>
      </c>
      <c r="D135">
        <v>25</v>
      </c>
      <c r="E135" s="14">
        <f>'ФОТ осн перс'!$H$12</f>
        <v>6</v>
      </c>
      <c r="F135">
        <f t="shared" si="1"/>
        <v>150</v>
      </c>
      <c r="H135">
        <f>'Рсчет плат'!D237</f>
        <v>376</v>
      </c>
      <c r="I135" t="e">
        <f>'Рсчет плат'!#REF!</f>
        <v>#REF!</v>
      </c>
      <c r="J135" t="e">
        <f>'Рсчет плат'!#REF!</f>
        <v>#REF!</v>
      </c>
    </row>
    <row r="136" spans="2:10" x14ac:dyDescent="0.25">
      <c r="B136" t="s">
        <v>459</v>
      </c>
      <c r="C136" s="12" t="s">
        <v>460</v>
      </c>
      <c r="D136">
        <v>25</v>
      </c>
      <c r="E136" s="14">
        <f>'ФОТ осн перс'!$H$12</f>
        <v>6</v>
      </c>
      <c r="F136">
        <f t="shared" si="1"/>
        <v>150</v>
      </c>
      <c r="H136">
        <f>'Рсчет плат'!D238</f>
        <v>376</v>
      </c>
      <c r="I136" t="e">
        <f>'Рсчет плат'!#REF!</f>
        <v>#REF!</v>
      </c>
      <c r="J136" t="e">
        <f>'Рсчет плат'!#REF!</f>
        <v>#REF!</v>
      </c>
    </row>
    <row r="137" spans="2:10" x14ac:dyDescent="0.25">
      <c r="B137" t="s">
        <v>461</v>
      </c>
      <c r="C137" s="12" t="s">
        <v>462</v>
      </c>
      <c r="D137">
        <v>25</v>
      </c>
      <c r="E137" s="14">
        <f>'ФОТ осн перс'!$H$12</f>
        <v>6</v>
      </c>
      <c r="F137">
        <f t="shared" si="1"/>
        <v>150</v>
      </c>
      <c r="H137">
        <f>'Рсчет плат'!D239</f>
        <v>376</v>
      </c>
      <c r="I137" t="e">
        <f>'Рсчет плат'!#REF!</f>
        <v>#REF!</v>
      </c>
      <c r="J137" t="e">
        <f>'Рсчет плат'!#REF!</f>
        <v>#REF!</v>
      </c>
    </row>
    <row r="138" spans="2:10" x14ac:dyDescent="0.25">
      <c r="B138" t="s">
        <v>463</v>
      </c>
      <c r="C138" s="12" t="s">
        <v>464</v>
      </c>
      <c r="D138">
        <v>25</v>
      </c>
      <c r="E138" s="14">
        <f>'ФОТ осн перс'!$H$12</f>
        <v>6</v>
      </c>
      <c r="F138">
        <f t="shared" ref="F138:F201" si="2">D138*E138</f>
        <v>150</v>
      </c>
      <c r="H138">
        <f>'Рсчет плат'!D240</f>
        <v>376</v>
      </c>
      <c r="I138" t="e">
        <f>'Рсчет плат'!#REF!</f>
        <v>#REF!</v>
      </c>
      <c r="J138" t="e">
        <f>'Рсчет плат'!#REF!</f>
        <v>#REF!</v>
      </c>
    </row>
    <row r="139" spans="2:10" x14ac:dyDescent="0.25">
      <c r="B139" t="s">
        <v>465</v>
      </c>
      <c r="C139" s="12" t="s">
        <v>466</v>
      </c>
      <c r="D139">
        <v>25</v>
      </c>
      <c r="E139" s="14">
        <f>'ФОТ осн перс'!$H$12</f>
        <v>6</v>
      </c>
      <c r="F139">
        <f t="shared" si="2"/>
        <v>150</v>
      </c>
      <c r="H139">
        <f>'Рсчет плат'!D241</f>
        <v>376</v>
      </c>
      <c r="I139" t="e">
        <f>'Рсчет плат'!#REF!</f>
        <v>#REF!</v>
      </c>
      <c r="J139" t="e">
        <f>'Рсчет плат'!#REF!</f>
        <v>#REF!</v>
      </c>
    </row>
    <row r="140" spans="2:10" x14ac:dyDescent="0.25">
      <c r="B140" t="s">
        <v>467</v>
      </c>
      <c r="C140" s="12" t="s">
        <v>468</v>
      </c>
      <c r="D140">
        <v>25</v>
      </c>
      <c r="E140" s="14">
        <f>'ФОТ осн перс'!$H$12</f>
        <v>6</v>
      </c>
      <c r="F140">
        <f t="shared" si="2"/>
        <v>150</v>
      </c>
      <c r="H140">
        <f>'Рсчет плат'!D242</f>
        <v>376</v>
      </c>
      <c r="I140" t="e">
        <f>'Рсчет плат'!#REF!</f>
        <v>#REF!</v>
      </c>
      <c r="J140" t="e">
        <f>'Рсчет плат'!#REF!</f>
        <v>#REF!</v>
      </c>
    </row>
    <row r="141" spans="2:10" x14ac:dyDescent="0.25">
      <c r="B141" t="s">
        <v>469</v>
      </c>
      <c r="C141" s="12" t="s">
        <v>470</v>
      </c>
      <c r="D141">
        <v>25</v>
      </c>
      <c r="E141" s="14">
        <f>'ФОТ осн перс'!$H$12</f>
        <v>6</v>
      </c>
      <c r="F141">
        <f t="shared" si="2"/>
        <v>150</v>
      </c>
      <c r="H141">
        <f>'Рсчет плат'!D243</f>
        <v>376</v>
      </c>
      <c r="I141" t="e">
        <f>'Рсчет плат'!#REF!</f>
        <v>#REF!</v>
      </c>
      <c r="J141" t="e">
        <f>'Рсчет плат'!#REF!</f>
        <v>#REF!</v>
      </c>
    </row>
    <row r="142" spans="2:10" x14ac:dyDescent="0.25">
      <c r="B142" t="s">
        <v>471</v>
      </c>
      <c r="C142" s="12" t="s">
        <v>472</v>
      </c>
      <c r="D142">
        <v>25</v>
      </c>
      <c r="E142" s="14">
        <f>'ФОТ осн перс'!$H$12</f>
        <v>6</v>
      </c>
      <c r="F142">
        <f t="shared" si="2"/>
        <v>150</v>
      </c>
      <c r="H142">
        <f>'Рсчет плат'!D244</f>
        <v>376</v>
      </c>
      <c r="I142" t="e">
        <f>'Рсчет плат'!#REF!</f>
        <v>#REF!</v>
      </c>
      <c r="J142" t="e">
        <f>'Рсчет плат'!#REF!</f>
        <v>#REF!</v>
      </c>
    </row>
    <row r="143" spans="2:10" x14ac:dyDescent="0.25">
      <c r="B143" t="s">
        <v>473</v>
      </c>
      <c r="C143" s="12" t="s">
        <v>474</v>
      </c>
      <c r="D143">
        <v>10</v>
      </c>
      <c r="E143" s="14">
        <f>'ФОТ осн перс'!$H$12</f>
        <v>6</v>
      </c>
      <c r="F143">
        <f t="shared" si="2"/>
        <v>60</v>
      </c>
      <c r="H143">
        <f>'Рсчет плат'!D245</f>
        <v>268</v>
      </c>
      <c r="I143" t="e">
        <f>'Рсчет плат'!#REF!</f>
        <v>#REF!</v>
      </c>
      <c r="J143" t="e">
        <f>'Рсчет плат'!#REF!</f>
        <v>#REF!</v>
      </c>
    </row>
    <row r="144" spans="2:10" ht="30" x14ac:dyDescent="0.25">
      <c r="B144" t="s">
        <v>475</v>
      </c>
      <c r="C144" s="12" t="s">
        <v>476</v>
      </c>
      <c r="D144">
        <v>10</v>
      </c>
      <c r="E144" s="14">
        <f>'ФОТ осн перс'!$H$12</f>
        <v>6</v>
      </c>
      <c r="F144">
        <f t="shared" si="2"/>
        <v>60</v>
      </c>
      <c r="H144">
        <f>'Рсчет плат'!D246</f>
        <v>268</v>
      </c>
      <c r="I144" t="e">
        <f>'Рсчет плат'!#REF!</f>
        <v>#REF!</v>
      </c>
      <c r="J144" t="e">
        <f>'Рсчет плат'!#REF!</f>
        <v>#REF!</v>
      </c>
    </row>
    <row r="145" spans="2:10" x14ac:dyDescent="0.25">
      <c r="B145" t="s">
        <v>477</v>
      </c>
      <c r="C145" s="12" t="s">
        <v>478</v>
      </c>
      <c r="D145">
        <v>25</v>
      </c>
      <c r="E145" s="14">
        <f>'ФОТ осн перс'!$H$12</f>
        <v>6</v>
      </c>
      <c r="F145">
        <f t="shared" si="2"/>
        <v>150</v>
      </c>
      <c r="H145">
        <f>'Рсчет плат'!D247</f>
        <v>376</v>
      </c>
      <c r="I145" t="e">
        <f>'Рсчет плат'!#REF!</f>
        <v>#REF!</v>
      </c>
      <c r="J145" t="e">
        <f>'Рсчет плат'!#REF!</f>
        <v>#REF!</v>
      </c>
    </row>
    <row r="146" spans="2:10" x14ac:dyDescent="0.25">
      <c r="B146" t="s">
        <v>479</v>
      </c>
      <c r="C146" s="12" t="s">
        <v>480</v>
      </c>
      <c r="D146">
        <v>25</v>
      </c>
      <c r="E146" s="14">
        <f>'ФОТ осн перс'!$H$12</f>
        <v>6</v>
      </c>
      <c r="F146">
        <f t="shared" si="2"/>
        <v>150</v>
      </c>
      <c r="H146">
        <f>'Рсчет плат'!D248</f>
        <v>376</v>
      </c>
      <c r="I146" t="e">
        <f>'Рсчет плат'!#REF!</f>
        <v>#REF!</v>
      </c>
      <c r="J146" t="e">
        <f>'Рсчет плат'!#REF!</f>
        <v>#REF!</v>
      </c>
    </row>
    <row r="147" spans="2:10" x14ac:dyDescent="0.25">
      <c r="B147" t="s">
        <v>481</v>
      </c>
      <c r="C147" s="12" t="s">
        <v>482</v>
      </c>
      <c r="D147">
        <v>25</v>
      </c>
      <c r="E147" s="14">
        <f>'ФОТ осн перс'!$H$12</f>
        <v>6</v>
      </c>
      <c r="F147">
        <f t="shared" si="2"/>
        <v>150</v>
      </c>
      <c r="H147">
        <f>'Рсчет плат'!D249</f>
        <v>376</v>
      </c>
      <c r="I147" t="e">
        <f>'Рсчет плат'!#REF!</f>
        <v>#REF!</v>
      </c>
      <c r="J147" t="e">
        <f>'Рсчет плат'!#REF!</f>
        <v>#REF!</v>
      </c>
    </row>
    <row r="148" spans="2:10" x14ac:dyDescent="0.25">
      <c r="B148" t="s">
        <v>483</v>
      </c>
      <c r="C148" s="12" t="s">
        <v>484</v>
      </c>
      <c r="D148">
        <v>25</v>
      </c>
      <c r="E148" s="14">
        <f>'ФОТ осн перс'!$H$12</f>
        <v>6</v>
      </c>
      <c r="F148">
        <f t="shared" si="2"/>
        <v>150</v>
      </c>
      <c r="H148">
        <f>'Рсчет плат'!D250</f>
        <v>376</v>
      </c>
      <c r="I148" t="e">
        <f>'Рсчет плат'!#REF!</f>
        <v>#REF!</v>
      </c>
      <c r="J148" t="e">
        <f>'Рсчет плат'!#REF!</f>
        <v>#REF!</v>
      </c>
    </row>
    <row r="149" spans="2:10" x14ac:dyDescent="0.25">
      <c r="B149" t="s">
        <v>485</v>
      </c>
      <c r="C149" s="12" t="s">
        <v>486</v>
      </c>
      <c r="D149">
        <v>25</v>
      </c>
      <c r="E149" s="14">
        <f>'ФОТ осн перс'!$H$12</f>
        <v>6</v>
      </c>
      <c r="F149">
        <f t="shared" si="2"/>
        <v>150</v>
      </c>
      <c r="H149">
        <f>'Рсчет плат'!D251</f>
        <v>376</v>
      </c>
      <c r="I149" t="e">
        <f>'Рсчет плат'!#REF!</f>
        <v>#REF!</v>
      </c>
      <c r="J149" t="e">
        <f>'Рсчет плат'!#REF!</f>
        <v>#REF!</v>
      </c>
    </row>
    <row r="150" spans="2:10" x14ac:dyDescent="0.25">
      <c r="B150" t="s">
        <v>487</v>
      </c>
      <c r="C150" s="12" t="s">
        <v>488</v>
      </c>
      <c r="D150">
        <v>25</v>
      </c>
      <c r="E150" s="14">
        <f>'ФОТ осн перс'!$H$12</f>
        <v>6</v>
      </c>
      <c r="F150">
        <f t="shared" si="2"/>
        <v>150</v>
      </c>
      <c r="H150">
        <f>'Рсчет плат'!D252</f>
        <v>376</v>
      </c>
      <c r="I150" t="e">
        <f>'Рсчет плат'!#REF!</f>
        <v>#REF!</v>
      </c>
      <c r="J150" t="e">
        <f>'Рсчет плат'!#REF!</f>
        <v>#REF!</v>
      </c>
    </row>
    <row r="151" spans="2:10" x14ac:dyDescent="0.25">
      <c r="B151" t="s">
        <v>489</v>
      </c>
      <c r="C151" s="12" t="s">
        <v>490</v>
      </c>
      <c r="D151">
        <v>5</v>
      </c>
      <c r="E151" s="14">
        <f>'ФОТ осн перс'!$H$12-2</f>
        <v>4</v>
      </c>
      <c r="F151">
        <f t="shared" si="2"/>
        <v>20</v>
      </c>
      <c r="H151">
        <f>'Рсчет плат'!D253</f>
        <v>220</v>
      </c>
      <c r="I151" t="e">
        <f>'Рсчет плат'!#REF!</f>
        <v>#REF!</v>
      </c>
      <c r="J151" t="e">
        <f>'Рсчет плат'!#REF!</f>
        <v>#REF!</v>
      </c>
    </row>
    <row r="152" spans="2:10" x14ac:dyDescent="0.25">
      <c r="B152" t="s">
        <v>491</v>
      </c>
      <c r="C152" s="12" t="s">
        <v>492</v>
      </c>
      <c r="D152">
        <v>5</v>
      </c>
      <c r="E152" s="14">
        <f>'ФОТ осн перс'!$H$12-2</f>
        <v>4</v>
      </c>
      <c r="F152">
        <f t="shared" si="2"/>
        <v>20</v>
      </c>
      <c r="H152">
        <f>'Рсчет плат'!D254</f>
        <v>220</v>
      </c>
      <c r="I152" t="e">
        <f>'Рсчет плат'!#REF!</f>
        <v>#REF!</v>
      </c>
      <c r="J152" t="e">
        <f>'Рсчет плат'!#REF!</f>
        <v>#REF!</v>
      </c>
    </row>
    <row r="153" spans="2:10" x14ac:dyDescent="0.25">
      <c r="B153" t="s">
        <v>493</v>
      </c>
      <c r="C153" s="12" t="s">
        <v>494</v>
      </c>
      <c r="D153">
        <v>5</v>
      </c>
      <c r="E153" s="14">
        <f>'ФОТ осн перс'!$H$12-2</f>
        <v>4</v>
      </c>
      <c r="F153">
        <f t="shared" si="2"/>
        <v>20</v>
      </c>
      <c r="H153">
        <f>'Рсчет плат'!D255</f>
        <v>220</v>
      </c>
      <c r="I153" t="e">
        <f>'Рсчет плат'!#REF!</f>
        <v>#REF!</v>
      </c>
      <c r="J153" t="e">
        <f>'Рсчет плат'!#REF!</f>
        <v>#REF!</v>
      </c>
    </row>
    <row r="154" spans="2:10" x14ac:dyDescent="0.25">
      <c r="B154" t="s">
        <v>495</v>
      </c>
      <c r="C154" s="12" t="s">
        <v>496</v>
      </c>
      <c r="D154">
        <v>20</v>
      </c>
      <c r="E154" s="14">
        <f>'ФОТ осн перс'!$H$12</f>
        <v>6</v>
      </c>
      <c r="F154">
        <f t="shared" si="2"/>
        <v>120</v>
      </c>
      <c r="H154">
        <f>'Рсчет плат'!D256</f>
        <v>340</v>
      </c>
      <c r="I154" t="e">
        <f>'Рсчет плат'!#REF!</f>
        <v>#REF!</v>
      </c>
      <c r="J154" t="e">
        <f>'Рсчет плат'!#REF!</f>
        <v>#REF!</v>
      </c>
    </row>
    <row r="155" spans="2:10" x14ac:dyDescent="0.25">
      <c r="B155" t="s">
        <v>497</v>
      </c>
      <c r="C155" s="12" t="s">
        <v>498</v>
      </c>
      <c r="D155">
        <v>5</v>
      </c>
      <c r="E155" s="14">
        <f>'ФОТ осн перс'!$H$12-2</f>
        <v>4</v>
      </c>
      <c r="F155">
        <f t="shared" si="2"/>
        <v>20</v>
      </c>
      <c r="H155">
        <f>'Рсчет плат'!D257</f>
        <v>220</v>
      </c>
      <c r="I155" t="e">
        <f>'Рсчет плат'!#REF!</f>
        <v>#REF!</v>
      </c>
      <c r="J155" t="e">
        <f>'Рсчет плат'!#REF!</f>
        <v>#REF!</v>
      </c>
    </row>
    <row r="156" spans="2:10" x14ac:dyDescent="0.25">
      <c r="B156" t="s">
        <v>499</v>
      </c>
      <c r="C156" s="12" t="s">
        <v>500</v>
      </c>
      <c r="D156">
        <v>40</v>
      </c>
      <c r="E156" s="14">
        <f>'ФОТ осн перс'!$H$12+2</f>
        <v>8</v>
      </c>
      <c r="F156">
        <f t="shared" si="2"/>
        <v>320</v>
      </c>
      <c r="H156">
        <f>'Рсчет плат'!D258</f>
        <v>580</v>
      </c>
      <c r="I156" t="e">
        <f>'Рсчет плат'!#REF!</f>
        <v>#REF!</v>
      </c>
      <c r="J156" t="e">
        <f>'Рсчет плат'!#REF!</f>
        <v>#REF!</v>
      </c>
    </row>
    <row r="157" spans="2:10" x14ac:dyDescent="0.25">
      <c r="B157" t="s">
        <v>501</v>
      </c>
      <c r="C157" s="12" t="s">
        <v>502</v>
      </c>
      <c r="D157">
        <v>3</v>
      </c>
      <c r="E157" s="14">
        <f>'ФОТ осн перс'!$H$12</f>
        <v>6</v>
      </c>
      <c r="F157">
        <f t="shared" si="2"/>
        <v>18</v>
      </c>
      <c r="H157">
        <f>'Рсчет плат'!D259</f>
        <v>217</v>
      </c>
      <c r="I157" t="e">
        <f>'Рсчет плат'!#REF!</f>
        <v>#REF!</v>
      </c>
      <c r="J157" t="e">
        <f>'Рсчет плат'!#REF!</f>
        <v>#REF!</v>
      </c>
    </row>
    <row r="158" spans="2:10" x14ac:dyDescent="0.25">
      <c r="B158" t="s">
        <v>503</v>
      </c>
      <c r="C158" s="12" t="s">
        <v>504</v>
      </c>
      <c r="D158">
        <v>3</v>
      </c>
      <c r="E158" s="14">
        <f>'ФОТ осн перс'!$H$12</f>
        <v>6</v>
      </c>
      <c r="F158">
        <f t="shared" si="2"/>
        <v>18</v>
      </c>
      <c r="H158">
        <f>'Рсчет плат'!D260</f>
        <v>217</v>
      </c>
      <c r="I158" t="e">
        <f>'Рсчет плат'!#REF!</f>
        <v>#REF!</v>
      </c>
      <c r="J158" t="e">
        <f>'Рсчет плат'!#REF!</f>
        <v>#REF!</v>
      </c>
    </row>
    <row r="159" spans="2:10" ht="30" x14ac:dyDescent="0.25">
      <c r="B159" t="s">
        <v>505</v>
      </c>
      <c r="C159" s="12" t="s">
        <v>506</v>
      </c>
      <c r="D159">
        <v>25</v>
      </c>
      <c r="E159" s="14">
        <f>'ФОТ осн перс'!$H$12</f>
        <v>6</v>
      </c>
      <c r="F159">
        <f t="shared" si="2"/>
        <v>150</v>
      </c>
      <c r="H159">
        <f>'Рсчет плат'!D261</f>
        <v>376</v>
      </c>
      <c r="I159" t="e">
        <f>'Рсчет плат'!#REF!</f>
        <v>#REF!</v>
      </c>
      <c r="J159" t="e">
        <f>'Рсчет плат'!#REF!</f>
        <v>#REF!</v>
      </c>
    </row>
    <row r="160" spans="2:10" x14ac:dyDescent="0.25">
      <c r="B160" t="s">
        <v>507</v>
      </c>
      <c r="C160" s="12" t="s">
        <v>508</v>
      </c>
      <c r="D160">
        <v>3</v>
      </c>
      <c r="E160" s="14">
        <f>'ФОТ осн перс'!$H$12</f>
        <v>6</v>
      </c>
      <c r="F160">
        <f t="shared" si="2"/>
        <v>18</v>
      </c>
      <c r="H160">
        <f>'Рсчет плат'!D262</f>
        <v>217</v>
      </c>
      <c r="I160" t="e">
        <f>'Рсчет плат'!#REF!</f>
        <v>#REF!</v>
      </c>
      <c r="J160" t="e">
        <f>'Рсчет плат'!#REF!</f>
        <v>#REF!</v>
      </c>
    </row>
    <row r="161" spans="2:10" x14ac:dyDescent="0.25">
      <c r="B161" t="s">
        <v>509</v>
      </c>
      <c r="C161" s="12" t="s">
        <v>510</v>
      </c>
      <c r="D161">
        <v>3</v>
      </c>
      <c r="E161" s="14">
        <f>'ФОТ осн перс'!$H$12</f>
        <v>6</v>
      </c>
      <c r="F161">
        <f t="shared" si="2"/>
        <v>18</v>
      </c>
      <c r="H161">
        <f>'Рсчет плат'!D263</f>
        <v>217</v>
      </c>
      <c r="I161" t="e">
        <f>'Рсчет плат'!#REF!</f>
        <v>#REF!</v>
      </c>
      <c r="J161" t="e">
        <f>'Рсчет плат'!#REF!</f>
        <v>#REF!</v>
      </c>
    </row>
    <row r="162" spans="2:10" ht="30" x14ac:dyDescent="0.25">
      <c r="B162" t="s">
        <v>511</v>
      </c>
      <c r="C162" s="12" t="s">
        <v>512</v>
      </c>
      <c r="D162">
        <v>25</v>
      </c>
      <c r="E162" s="14">
        <f>'ФОТ осн перс'!$H$12</f>
        <v>6</v>
      </c>
      <c r="F162">
        <f t="shared" si="2"/>
        <v>150</v>
      </c>
      <c r="H162">
        <f>'Рсчет плат'!D264</f>
        <v>376</v>
      </c>
      <c r="I162" t="e">
        <f>'Рсчет плат'!#REF!</f>
        <v>#REF!</v>
      </c>
      <c r="J162" t="e">
        <f>'Рсчет плат'!#REF!</f>
        <v>#REF!</v>
      </c>
    </row>
    <row r="163" spans="2:10" x14ac:dyDescent="0.25">
      <c r="B163" t="s">
        <v>513</v>
      </c>
      <c r="C163" s="12" t="s">
        <v>514</v>
      </c>
      <c r="D163">
        <v>25</v>
      </c>
      <c r="E163" s="14">
        <f>'ФОТ осн перс'!$H$12</f>
        <v>6</v>
      </c>
      <c r="F163">
        <f t="shared" si="2"/>
        <v>150</v>
      </c>
      <c r="H163">
        <f>'Рсчет плат'!D265</f>
        <v>376</v>
      </c>
      <c r="I163" t="e">
        <f>'Рсчет плат'!#REF!</f>
        <v>#REF!</v>
      </c>
      <c r="J163" t="e">
        <f>'Рсчет плат'!#REF!</f>
        <v>#REF!</v>
      </c>
    </row>
    <row r="164" spans="2:10" x14ac:dyDescent="0.25">
      <c r="B164" t="s">
        <v>515</v>
      </c>
      <c r="C164" s="12" t="s">
        <v>516</v>
      </c>
      <c r="D164">
        <v>25</v>
      </c>
      <c r="E164" s="14">
        <f>'ФОТ осн перс'!$H$12</f>
        <v>6</v>
      </c>
      <c r="F164">
        <f t="shared" si="2"/>
        <v>150</v>
      </c>
      <c r="H164">
        <f>'Рсчет плат'!D266</f>
        <v>376</v>
      </c>
      <c r="I164" t="e">
        <f>'Рсчет плат'!#REF!</f>
        <v>#REF!</v>
      </c>
      <c r="J164" t="e">
        <f>'Рсчет плат'!#REF!</f>
        <v>#REF!</v>
      </c>
    </row>
    <row r="165" spans="2:10" x14ac:dyDescent="0.25">
      <c r="B165" t="s">
        <v>517</v>
      </c>
      <c r="C165" s="12" t="s">
        <v>518</v>
      </c>
      <c r="D165">
        <v>5</v>
      </c>
      <c r="E165" s="14">
        <f>'ФОТ осн перс'!$H$12-2</f>
        <v>4</v>
      </c>
      <c r="F165">
        <f t="shared" si="2"/>
        <v>20</v>
      </c>
      <c r="H165">
        <f>'Рсчет плат'!D267</f>
        <v>220</v>
      </c>
      <c r="I165" t="e">
        <f>'Рсчет плат'!#REF!</f>
        <v>#REF!</v>
      </c>
      <c r="J165" t="e">
        <f>'Рсчет плат'!#REF!</f>
        <v>#REF!</v>
      </c>
    </row>
    <row r="166" spans="2:10" x14ac:dyDescent="0.25">
      <c r="B166" t="s">
        <v>519</v>
      </c>
      <c r="C166" s="12" t="s">
        <v>520</v>
      </c>
      <c r="D166">
        <v>5</v>
      </c>
      <c r="E166" s="14">
        <f>'ФОТ осн перс'!$H$12-2</f>
        <v>4</v>
      </c>
      <c r="F166">
        <f t="shared" si="2"/>
        <v>20</v>
      </c>
      <c r="H166">
        <f>'Рсчет плат'!D268</f>
        <v>220</v>
      </c>
      <c r="I166" t="e">
        <f>'Рсчет плат'!#REF!</f>
        <v>#REF!</v>
      </c>
      <c r="J166" t="e">
        <f>'Рсчет плат'!#REF!</f>
        <v>#REF!</v>
      </c>
    </row>
    <row r="167" spans="2:10" x14ac:dyDescent="0.25">
      <c r="B167" t="s">
        <v>521</v>
      </c>
      <c r="C167" s="12" t="s">
        <v>522</v>
      </c>
      <c r="D167">
        <v>5</v>
      </c>
      <c r="E167" s="14">
        <f>'ФОТ осн перс'!$H$12-2</f>
        <v>4</v>
      </c>
      <c r="F167">
        <f t="shared" si="2"/>
        <v>20</v>
      </c>
      <c r="H167">
        <f>'Рсчет плат'!D269</f>
        <v>220</v>
      </c>
      <c r="I167" t="e">
        <f>'Рсчет плат'!#REF!</f>
        <v>#REF!</v>
      </c>
      <c r="J167" t="e">
        <f>'Рсчет плат'!#REF!</f>
        <v>#REF!</v>
      </c>
    </row>
    <row r="168" spans="2:10" x14ac:dyDescent="0.25">
      <c r="B168" t="s">
        <v>523</v>
      </c>
      <c r="C168" s="12" t="s">
        <v>524</v>
      </c>
      <c r="D168">
        <v>5</v>
      </c>
      <c r="E168" s="14">
        <f>'ФОТ осн перс'!$H$12-2</f>
        <v>4</v>
      </c>
      <c r="F168">
        <f t="shared" si="2"/>
        <v>20</v>
      </c>
      <c r="H168">
        <f>'Рсчет плат'!D270</f>
        <v>220</v>
      </c>
      <c r="I168" t="e">
        <f>'Рсчет плат'!#REF!</f>
        <v>#REF!</v>
      </c>
      <c r="J168" t="e">
        <f>'Рсчет плат'!#REF!</f>
        <v>#REF!</v>
      </c>
    </row>
    <row r="169" spans="2:10" x14ac:dyDescent="0.25">
      <c r="B169" t="s">
        <v>525</v>
      </c>
      <c r="C169" s="12" t="s">
        <v>526</v>
      </c>
      <c r="D169">
        <v>60</v>
      </c>
      <c r="E169" s="14">
        <f>'ФОТ осн перс'!$H$12</f>
        <v>6</v>
      </c>
      <c r="F169">
        <f t="shared" si="2"/>
        <v>360</v>
      </c>
      <c r="H169">
        <f>'Рсчет плат'!D271</f>
        <v>628</v>
      </c>
      <c r="I169" t="e">
        <f>'Рсчет плат'!#REF!</f>
        <v>#REF!</v>
      </c>
      <c r="J169" t="e">
        <f>'Рсчет плат'!#REF!</f>
        <v>#REF!</v>
      </c>
    </row>
    <row r="170" spans="2:10" x14ac:dyDescent="0.25">
      <c r="B170" t="s">
        <v>527</v>
      </c>
      <c r="C170" s="12" t="s">
        <v>528</v>
      </c>
      <c r="D170">
        <v>60</v>
      </c>
      <c r="E170" s="14">
        <f>'ФОТ осн перс'!$H$12</f>
        <v>6</v>
      </c>
      <c r="F170">
        <f t="shared" si="2"/>
        <v>360</v>
      </c>
      <c r="H170">
        <f>'Рсчет плат'!D272</f>
        <v>628</v>
      </c>
      <c r="I170" t="e">
        <f>'Рсчет плат'!#REF!</f>
        <v>#REF!</v>
      </c>
      <c r="J170" t="e">
        <f>'Рсчет плат'!#REF!</f>
        <v>#REF!</v>
      </c>
    </row>
    <row r="171" spans="2:10" x14ac:dyDescent="0.25">
      <c r="B171" t="s">
        <v>529</v>
      </c>
      <c r="C171" s="12" t="s">
        <v>530</v>
      </c>
      <c r="D171">
        <v>3</v>
      </c>
      <c r="E171" s="14">
        <f>'ФОТ осн перс'!$H$12</f>
        <v>6</v>
      </c>
      <c r="F171">
        <f t="shared" si="2"/>
        <v>18</v>
      </c>
      <c r="H171">
        <f>'Рсчет плат'!D273</f>
        <v>217</v>
      </c>
      <c r="I171" t="e">
        <f>'Рсчет плат'!#REF!</f>
        <v>#REF!</v>
      </c>
      <c r="J171" t="e">
        <f>'Рсчет плат'!#REF!</f>
        <v>#REF!</v>
      </c>
    </row>
    <row r="172" spans="2:10" x14ac:dyDescent="0.25">
      <c r="B172" t="s">
        <v>531</v>
      </c>
      <c r="C172" s="12" t="s">
        <v>532</v>
      </c>
      <c r="D172">
        <v>5</v>
      </c>
      <c r="E172" s="14">
        <f>'ФОТ осн перс'!$H$12-2</f>
        <v>4</v>
      </c>
      <c r="F172">
        <f t="shared" si="2"/>
        <v>20</v>
      </c>
      <c r="H172">
        <f>'Рсчет плат'!D274</f>
        <v>220</v>
      </c>
      <c r="I172" t="e">
        <f>'Рсчет плат'!#REF!</f>
        <v>#REF!</v>
      </c>
      <c r="J172" t="e">
        <f>'Рсчет плат'!#REF!</f>
        <v>#REF!</v>
      </c>
    </row>
    <row r="173" spans="2:10" ht="30" x14ac:dyDescent="0.25">
      <c r="B173" t="s">
        <v>533</v>
      </c>
      <c r="C173" s="12" t="s">
        <v>534</v>
      </c>
      <c r="D173">
        <v>60</v>
      </c>
      <c r="E173" s="14">
        <f>'ФОТ осн перс'!$H$12</f>
        <v>6</v>
      </c>
      <c r="F173">
        <f t="shared" si="2"/>
        <v>360</v>
      </c>
      <c r="H173">
        <f>'Рсчет плат'!D275</f>
        <v>628</v>
      </c>
      <c r="I173" t="e">
        <f>'Рсчет плат'!#REF!</f>
        <v>#REF!</v>
      </c>
      <c r="J173" t="e">
        <f>'Рсчет плат'!#REF!</f>
        <v>#REF!</v>
      </c>
    </row>
    <row r="174" spans="2:10" x14ac:dyDescent="0.25">
      <c r="B174" t="s">
        <v>535</v>
      </c>
      <c r="C174" s="12" t="s">
        <v>536</v>
      </c>
      <c r="D174">
        <v>5</v>
      </c>
      <c r="E174" s="14">
        <f>'ФОТ осн перс'!$H$12</f>
        <v>6</v>
      </c>
      <c r="F174">
        <f t="shared" si="2"/>
        <v>30</v>
      </c>
      <c r="H174">
        <f>'Рсчет плат'!D276</f>
        <v>232</v>
      </c>
      <c r="I174" t="e">
        <f>'Рсчет плат'!#REF!</f>
        <v>#REF!</v>
      </c>
      <c r="J174" t="e">
        <f>'Рсчет плат'!#REF!</f>
        <v>#REF!</v>
      </c>
    </row>
    <row r="175" spans="2:10" x14ac:dyDescent="0.25">
      <c r="B175" t="s">
        <v>537</v>
      </c>
      <c r="C175" s="12" t="s">
        <v>538</v>
      </c>
      <c r="D175">
        <v>5</v>
      </c>
      <c r="E175" s="14">
        <f>'ФОТ осн перс'!$H$12</f>
        <v>6</v>
      </c>
      <c r="F175">
        <f t="shared" si="2"/>
        <v>30</v>
      </c>
      <c r="H175">
        <f>'Рсчет плат'!D277</f>
        <v>232</v>
      </c>
      <c r="I175" t="e">
        <f>'Рсчет плат'!#REF!</f>
        <v>#REF!</v>
      </c>
      <c r="J175" t="e">
        <f>'Рсчет плат'!#REF!</f>
        <v>#REF!</v>
      </c>
    </row>
    <row r="176" spans="2:10" ht="30" x14ac:dyDescent="0.25">
      <c r="B176" t="s">
        <v>539</v>
      </c>
      <c r="C176" s="12" t="s">
        <v>540</v>
      </c>
      <c r="D176">
        <v>60</v>
      </c>
      <c r="E176" s="14">
        <f>'ФОТ осн перс'!$H$12</f>
        <v>6</v>
      </c>
      <c r="F176">
        <f t="shared" si="2"/>
        <v>360</v>
      </c>
      <c r="H176">
        <f>'Рсчет плат'!D278</f>
        <v>628</v>
      </c>
      <c r="I176" t="e">
        <f>'Рсчет плат'!#REF!</f>
        <v>#REF!</v>
      </c>
      <c r="J176" t="e">
        <f>'Рсчет плат'!#REF!</f>
        <v>#REF!</v>
      </c>
    </row>
    <row r="177" spans="2:10" x14ac:dyDescent="0.25">
      <c r="B177" t="s">
        <v>541</v>
      </c>
      <c r="C177" s="12" t="s">
        <v>542</v>
      </c>
      <c r="D177">
        <v>20</v>
      </c>
      <c r="E177" s="14">
        <f>'ФОТ осн перс'!$H$12</f>
        <v>6</v>
      </c>
      <c r="F177">
        <f t="shared" si="2"/>
        <v>120</v>
      </c>
      <c r="H177">
        <f>'Рсчет плат'!D279</f>
        <v>340</v>
      </c>
      <c r="I177" t="e">
        <f>'Рсчет плат'!#REF!</f>
        <v>#REF!</v>
      </c>
      <c r="J177" t="e">
        <f>'Рсчет плат'!#REF!</f>
        <v>#REF!</v>
      </c>
    </row>
    <row r="178" spans="2:10" x14ac:dyDescent="0.25">
      <c r="B178" t="s">
        <v>543</v>
      </c>
      <c r="C178" s="12" t="s">
        <v>544</v>
      </c>
      <c r="D178">
        <v>10</v>
      </c>
      <c r="E178" s="14">
        <f>'ФОТ осн перс'!$H$12</f>
        <v>6</v>
      </c>
      <c r="F178">
        <f t="shared" si="2"/>
        <v>60</v>
      </c>
      <c r="H178">
        <f>'Рсчет плат'!D280</f>
        <v>268</v>
      </c>
      <c r="I178" t="e">
        <f>'Рсчет плат'!#REF!</f>
        <v>#REF!</v>
      </c>
      <c r="J178" t="e">
        <f>'Рсчет плат'!#REF!</f>
        <v>#REF!</v>
      </c>
    </row>
    <row r="179" spans="2:10" x14ac:dyDescent="0.25">
      <c r="B179" t="s">
        <v>545</v>
      </c>
      <c r="C179" s="12" t="s">
        <v>546</v>
      </c>
      <c r="D179">
        <v>5</v>
      </c>
      <c r="E179" s="14">
        <f>'ФОТ осн перс'!$H$12-2</f>
        <v>4</v>
      </c>
      <c r="F179">
        <f t="shared" si="2"/>
        <v>20</v>
      </c>
      <c r="H179">
        <f>'Рсчет плат'!D281</f>
        <v>220</v>
      </c>
      <c r="I179" t="e">
        <f>'Рсчет плат'!#REF!</f>
        <v>#REF!</v>
      </c>
      <c r="J179" t="e">
        <f>'Рсчет плат'!#REF!</f>
        <v>#REF!</v>
      </c>
    </row>
    <row r="180" spans="2:10" x14ac:dyDescent="0.25">
      <c r="B180" t="s">
        <v>547</v>
      </c>
      <c r="C180" s="12" t="s">
        <v>548</v>
      </c>
      <c r="D180">
        <v>5</v>
      </c>
      <c r="E180" s="14">
        <f>'ФОТ осн перс'!$H$12-2</f>
        <v>4</v>
      </c>
      <c r="F180">
        <f t="shared" si="2"/>
        <v>20</v>
      </c>
      <c r="H180">
        <f>'Рсчет плат'!D282</f>
        <v>220</v>
      </c>
      <c r="I180" t="e">
        <f>'Рсчет плат'!#REF!</f>
        <v>#REF!</v>
      </c>
      <c r="J180" t="e">
        <f>'Рсчет плат'!#REF!</f>
        <v>#REF!</v>
      </c>
    </row>
    <row r="181" spans="2:10" x14ac:dyDescent="0.25">
      <c r="B181" t="s">
        <v>549</v>
      </c>
      <c r="C181" s="12" t="s">
        <v>550</v>
      </c>
      <c r="D181">
        <v>5</v>
      </c>
      <c r="E181" s="14">
        <f>'ФОТ осн перс'!$H$12-2</f>
        <v>4</v>
      </c>
      <c r="F181">
        <f t="shared" si="2"/>
        <v>20</v>
      </c>
      <c r="H181">
        <f>'Рсчет плат'!D283</f>
        <v>220</v>
      </c>
      <c r="I181" t="e">
        <f>'Рсчет плат'!#REF!</f>
        <v>#REF!</v>
      </c>
      <c r="J181" t="e">
        <f>'Рсчет плат'!#REF!</f>
        <v>#REF!</v>
      </c>
    </row>
    <row r="182" spans="2:10" ht="30" x14ac:dyDescent="0.25">
      <c r="B182" t="s">
        <v>551</v>
      </c>
      <c r="C182" s="12" t="s">
        <v>552</v>
      </c>
      <c r="D182">
        <v>60</v>
      </c>
      <c r="E182" s="14">
        <f>'ФОТ осн перс'!$H$12</f>
        <v>6</v>
      </c>
      <c r="F182">
        <f t="shared" si="2"/>
        <v>360</v>
      </c>
      <c r="H182">
        <f>'Рсчет плат'!D284</f>
        <v>628</v>
      </c>
      <c r="I182" t="e">
        <f>'Рсчет плат'!#REF!</f>
        <v>#REF!</v>
      </c>
      <c r="J182" t="e">
        <f>'Рсчет плат'!#REF!</f>
        <v>#REF!</v>
      </c>
    </row>
    <row r="183" spans="2:10" x14ac:dyDescent="0.25">
      <c r="B183" t="s">
        <v>553</v>
      </c>
      <c r="C183" s="12" t="s">
        <v>554</v>
      </c>
      <c r="D183">
        <v>25</v>
      </c>
      <c r="E183" s="14">
        <f>'ФОТ осн перс'!$H$12</f>
        <v>6</v>
      </c>
      <c r="F183">
        <f t="shared" si="2"/>
        <v>150</v>
      </c>
      <c r="H183">
        <f>'Рсчет плат'!D285</f>
        <v>376</v>
      </c>
      <c r="I183" t="e">
        <f>'Рсчет плат'!#REF!</f>
        <v>#REF!</v>
      </c>
      <c r="J183" t="e">
        <f>'Рсчет плат'!#REF!</f>
        <v>#REF!</v>
      </c>
    </row>
    <row r="184" spans="2:10" ht="30" x14ac:dyDescent="0.25">
      <c r="B184" t="s">
        <v>555</v>
      </c>
      <c r="C184" s="12" t="s">
        <v>556</v>
      </c>
      <c r="D184">
        <v>10</v>
      </c>
      <c r="E184" s="14">
        <f>'ФОТ осн перс'!$H$12</f>
        <v>6</v>
      </c>
      <c r="F184">
        <f t="shared" si="2"/>
        <v>60</v>
      </c>
      <c r="H184">
        <f>'Рсчет плат'!D286</f>
        <v>268</v>
      </c>
      <c r="I184" t="e">
        <f>'Рсчет плат'!#REF!</f>
        <v>#REF!</v>
      </c>
      <c r="J184" t="e">
        <f>'Рсчет плат'!#REF!</f>
        <v>#REF!</v>
      </c>
    </row>
    <row r="185" spans="2:10" ht="45" x14ac:dyDescent="0.25">
      <c r="B185" t="s">
        <v>557</v>
      </c>
      <c r="C185" s="12" t="s">
        <v>558</v>
      </c>
      <c r="D185">
        <v>75</v>
      </c>
      <c r="E185" s="14">
        <f>'ФОТ осн перс'!$H$12+2</f>
        <v>8</v>
      </c>
      <c r="F185">
        <f t="shared" si="2"/>
        <v>600</v>
      </c>
      <c r="H185">
        <f>'Рсчет плат'!D287</f>
        <v>916</v>
      </c>
      <c r="I185" t="e">
        <f>'Рсчет плат'!#REF!</f>
        <v>#REF!</v>
      </c>
      <c r="J185" t="e">
        <f>'Рсчет плат'!#REF!</f>
        <v>#REF!</v>
      </c>
    </row>
    <row r="186" spans="2:10" ht="30" x14ac:dyDescent="0.25">
      <c r="B186" t="s">
        <v>559</v>
      </c>
      <c r="C186" s="12" t="s">
        <v>560</v>
      </c>
      <c r="D186">
        <v>35</v>
      </c>
      <c r="E186" s="14">
        <f>'ФОТ осн перс'!$H$12</f>
        <v>6</v>
      </c>
      <c r="F186">
        <f t="shared" si="2"/>
        <v>210</v>
      </c>
      <c r="H186">
        <f>'Рсчет плат'!D288</f>
        <v>448</v>
      </c>
      <c r="I186" t="e">
        <f>'Рсчет плат'!#REF!</f>
        <v>#REF!</v>
      </c>
      <c r="J186" t="e">
        <f>'Рсчет плат'!#REF!</f>
        <v>#REF!</v>
      </c>
    </row>
    <row r="187" spans="2:10" ht="30" x14ac:dyDescent="0.25">
      <c r="B187" t="s">
        <v>561</v>
      </c>
      <c r="C187" s="12" t="s">
        <v>562</v>
      </c>
      <c r="D187">
        <v>20</v>
      </c>
      <c r="E187" s="14">
        <f>'ФОТ осн перс'!$H$12</f>
        <v>6</v>
      </c>
      <c r="F187">
        <f t="shared" si="2"/>
        <v>120</v>
      </c>
      <c r="H187">
        <f>'Рсчет плат'!D289</f>
        <v>340</v>
      </c>
      <c r="I187" t="e">
        <f>'Рсчет плат'!#REF!</f>
        <v>#REF!</v>
      </c>
      <c r="J187" t="e">
        <f>'Рсчет плат'!#REF!</f>
        <v>#REF!</v>
      </c>
    </row>
    <row r="188" spans="2:10" ht="45" x14ac:dyDescent="0.25">
      <c r="B188" t="s">
        <v>563</v>
      </c>
      <c r="C188" s="12" t="s">
        <v>564</v>
      </c>
      <c r="D188">
        <v>120</v>
      </c>
      <c r="E188" s="14">
        <f>'ФОТ осн перс'!$H$12+2</f>
        <v>8</v>
      </c>
      <c r="F188">
        <f t="shared" si="2"/>
        <v>960</v>
      </c>
      <c r="H188">
        <f>'Рсчет плат'!D290</f>
        <v>1348</v>
      </c>
      <c r="I188" t="e">
        <f>'Рсчет плат'!#REF!</f>
        <v>#REF!</v>
      </c>
      <c r="J188" t="e">
        <f>'Рсчет плат'!#REF!</f>
        <v>#REF!</v>
      </c>
    </row>
    <row r="189" spans="2:10" ht="30" x14ac:dyDescent="0.25">
      <c r="B189" t="s">
        <v>565</v>
      </c>
      <c r="C189" s="12" t="s">
        <v>566</v>
      </c>
      <c r="D189">
        <v>120</v>
      </c>
      <c r="E189" s="14">
        <f>'ФОТ осн перс'!$H$12+2</f>
        <v>8</v>
      </c>
      <c r="F189">
        <f t="shared" si="2"/>
        <v>960</v>
      </c>
      <c r="H189">
        <f>'Рсчет плат'!D291</f>
        <v>1348</v>
      </c>
      <c r="I189" t="e">
        <f>'Рсчет плат'!#REF!</f>
        <v>#REF!</v>
      </c>
      <c r="J189" t="e">
        <f>'Рсчет плат'!#REF!</f>
        <v>#REF!</v>
      </c>
    </row>
    <row r="190" spans="2:10" ht="30" x14ac:dyDescent="0.25">
      <c r="B190" t="s">
        <v>567</v>
      </c>
      <c r="C190" s="12" t="s">
        <v>568</v>
      </c>
      <c r="D190">
        <v>120</v>
      </c>
      <c r="E190" s="14">
        <f>'ФОТ осн перс'!$H$12+2</f>
        <v>8</v>
      </c>
      <c r="F190">
        <f t="shared" si="2"/>
        <v>960</v>
      </c>
      <c r="H190">
        <f>'Рсчет плат'!D292</f>
        <v>1348</v>
      </c>
      <c r="I190" t="e">
        <f>'Рсчет плат'!#REF!</f>
        <v>#REF!</v>
      </c>
      <c r="J190" t="e">
        <f>'Рсчет плат'!#REF!</f>
        <v>#REF!</v>
      </c>
    </row>
    <row r="191" spans="2:10" x14ac:dyDescent="0.25">
      <c r="B191" t="s">
        <v>569</v>
      </c>
      <c r="C191" s="12" t="s">
        <v>570</v>
      </c>
      <c r="D191">
        <v>70</v>
      </c>
      <c r="E191" s="14">
        <f>'ФОТ осн перс'!$H$12+2</f>
        <v>8</v>
      </c>
      <c r="F191">
        <f t="shared" si="2"/>
        <v>560</v>
      </c>
      <c r="H191">
        <f>'Рсчет плат'!D293</f>
        <v>868</v>
      </c>
      <c r="I191" t="e">
        <f>'Рсчет плат'!#REF!</f>
        <v>#REF!</v>
      </c>
      <c r="J191" t="e">
        <f>'Рсчет плат'!#REF!</f>
        <v>#REF!</v>
      </c>
    </row>
    <row r="192" spans="2:10" x14ac:dyDescent="0.25">
      <c r="B192" t="s">
        <v>571</v>
      </c>
      <c r="C192" s="12" t="s">
        <v>572</v>
      </c>
      <c r="D192">
        <v>90</v>
      </c>
      <c r="E192" s="14">
        <f>'ФОТ осн перс'!$H$12+2</f>
        <v>8</v>
      </c>
      <c r="F192">
        <f t="shared" si="2"/>
        <v>720</v>
      </c>
      <c r="H192">
        <f>'Рсчет плат'!D294</f>
        <v>1060</v>
      </c>
      <c r="I192" t="e">
        <f>'Рсчет плат'!#REF!</f>
        <v>#REF!</v>
      </c>
      <c r="J192" t="e">
        <f>'Рсчет плат'!#REF!</f>
        <v>#REF!</v>
      </c>
    </row>
    <row r="193" spans="2:10" x14ac:dyDescent="0.25">
      <c r="B193" t="s">
        <v>573</v>
      </c>
      <c r="C193" s="12" t="s">
        <v>574</v>
      </c>
      <c r="D193">
        <v>5</v>
      </c>
      <c r="E193" s="14">
        <f>'ФОТ осн перс'!$H$12</f>
        <v>6</v>
      </c>
      <c r="F193">
        <f t="shared" si="2"/>
        <v>30</v>
      </c>
      <c r="H193">
        <f>'Рсчет плат'!D295</f>
        <v>232</v>
      </c>
      <c r="I193" t="e">
        <f>'Рсчет плат'!#REF!</f>
        <v>#REF!</v>
      </c>
      <c r="J193" t="e">
        <f>'Рсчет плат'!#REF!</f>
        <v>#REF!</v>
      </c>
    </row>
    <row r="194" spans="2:10" x14ac:dyDescent="0.25">
      <c r="B194" t="s">
        <v>575</v>
      </c>
      <c r="C194" s="12" t="s">
        <v>576</v>
      </c>
      <c r="D194">
        <v>15</v>
      </c>
      <c r="E194" s="14">
        <f>'ФОТ осн перс'!$H$12</f>
        <v>6</v>
      </c>
      <c r="F194">
        <f t="shared" si="2"/>
        <v>90</v>
      </c>
      <c r="H194">
        <f>'Рсчет плат'!D296</f>
        <v>304</v>
      </c>
      <c r="I194" t="e">
        <f>'Рсчет плат'!#REF!</f>
        <v>#REF!</v>
      </c>
      <c r="J194" t="e">
        <f>'Рсчет плат'!#REF!</f>
        <v>#REF!</v>
      </c>
    </row>
    <row r="195" spans="2:10" x14ac:dyDescent="0.25">
      <c r="B195" t="s">
        <v>577</v>
      </c>
      <c r="C195" s="12" t="s">
        <v>578</v>
      </c>
      <c r="D195">
        <v>60</v>
      </c>
      <c r="E195" s="14">
        <f>'ФОТ осн перс'!$H$12</f>
        <v>6</v>
      </c>
      <c r="F195">
        <f t="shared" si="2"/>
        <v>360</v>
      </c>
      <c r="H195">
        <f>'Рсчет плат'!D297</f>
        <v>628</v>
      </c>
      <c r="I195" t="e">
        <f>'Рсчет плат'!#REF!</f>
        <v>#REF!</v>
      </c>
      <c r="J195" t="e">
        <f>'Рсчет плат'!#REF!</f>
        <v>#REF!</v>
      </c>
    </row>
    <row r="196" spans="2:10" x14ac:dyDescent="0.25">
      <c r="B196" t="s">
        <v>579</v>
      </c>
      <c r="C196" s="12" t="s">
        <v>580</v>
      </c>
      <c r="D196">
        <v>25</v>
      </c>
      <c r="E196" s="14">
        <f>'ФОТ осн перс'!$H$12</f>
        <v>6</v>
      </c>
      <c r="F196">
        <f t="shared" si="2"/>
        <v>150</v>
      </c>
      <c r="H196">
        <f>'Рсчет плат'!D298</f>
        <v>376</v>
      </c>
      <c r="I196" t="e">
        <f>'Рсчет плат'!#REF!</f>
        <v>#REF!</v>
      </c>
      <c r="J196" t="e">
        <f>'Рсчет плат'!#REF!</f>
        <v>#REF!</v>
      </c>
    </row>
    <row r="197" spans="2:10" x14ac:dyDescent="0.25">
      <c r="B197" t="s">
        <v>581</v>
      </c>
      <c r="C197" s="12" t="s">
        <v>582</v>
      </c>
      <c r="D197">
        <v>25</v>
      </c>
      <c r="E197" s="14">
        <f>'ФОТ осн перс'!$H$12</f>
        <v>6</v>
      </c>
      <c r="F197">
        <f t="shared" si="2"/>
        <v>150</v>
      </c>
      <c r="H197">
        <f>'Рсчет плат'!D299</f>
        <v>376</v>
      </c>
      <c r="I197" t="e">
        <f>'Рсчет плат'!#REF!</f>
        <v>#REF!</v>
      </c>
      <c r="J197" t="e">
        <f>'Рсчет плат'!#REF!</f>
        <v>#REF!</v>
      </c>
    </row>
    <row r="198" spans="2:10" x14ac:dyDescent="0.25">
      <c r="B198" t="s">
        <v>583</v>
      </c>
      <c r="C198" s="12" t="s">
        <v>584</v>
      </c>
      <c r="D198">
        <v>60</v>
      </c>
      <c r="E198" s="14">
        <f>'ФОТ осн перс'!$H$12+2</f>
        <v>8</v>
      </c>
      <c r="F198">
        <f t="shared" si="2"/>
        <v>480</v>
      </c>
      <c r="H198">
        <f>'Рсчет плат'!D300</f>
        <v>772</v>
      </c>
      <c r="I198" t="e">
        <f>'Рсчет плат'!#REF!</f>
        <v>#REF!</v>
      </c>
      <c r="J198" t="e">
        <f>'Рсчет плат'!#REF!</f>
        <v>#REF!</v>
      </c>
    </row>
    <row r="199" spans="2:10" x14ac:dyDescent="0.25">
      <c r="B199" t="s">
        <v>585</v>
      </c>
      <c r="C199" s="12" t="s">
        <v>586</v>
      </c>
      <c r="D199">
        <v>15</v>
      </c>
      <c r="E199" s="14">
        <f>'ФОТ осн перс'!$H$12+2</f>
        <v>8</v>
      </c>
      <c r="F199">
        <f t="shared" si="2"/>
        <v>120</v>
      </c>
      <c r="H199">
        <f>'Рсчет плат'!D301</f>
        <v>340</v>
      </c>
      <c r="I199" t="e">
        <f>'Рсчет плат'!#REF!</f>
        <v>#REF!</v>
      </c>
      <c r="J199" t="e">
        <f>'Рсчет плат'!#REF!</f>
        <v>#REF!</v>
      </c>
    </row>
    <row r="200" spans="2:10" x14ac:dyDescent="0.25">
      <c r="B200" t="s">
        <v>587</v>
      </c>
      <c r="C200" s="12" t="s">
        <v>588</v>
      </c>
      <c r="D200">
        <v>10</v>
      </c>
      <c r="E200" s="14">
        <f>'ФОТ осн перс'!$H$12</f>
        <v>6</v>
      </c>
      <c r="F200">
        <f t="shared" si="2"/>
        <v>60</v>
      </c>
      <c r="H200">
        <f>'Рсчет плат'!D302</f>
        <v>268</v>
      </c>
      <c r="I200" t="e">
        <f>'Рсчет плат'!#REF!</f>
        <v>#REF!</v>
      </c>
      <c r="J200" t="e">
        <f>'Рсчет плат'!#REF!</f>
        <v>#REF!</v>
      </c>
    </row>
    <row r="201" spans="2:10" x14ac:dyDescent="0.25">
      <c r="B201" t="s">
        <v>589</v>
      </c>
      <c r="C201" s="12" t="s">
        <v>590</v>
      </c>
      <c r="D201">
        <v>60</v>
      </c>
      <c r="E201" s="14">
        <f>'ФОТ осн перс'!$H$12+2</f>
        <v>8</v>
      </c>
      <c r="F201">
        <f t="shared" si="2"/>
        <v>480</v>
      </c>
      <c r="H201">
        <f>'Рсчет плат'!D303</f>
        <v>772</v>
      </c>
      <c r="I201" t="e">
        <f>'Рсчет плат'!#REF!</f>
        <v>#REF!</v>
      </c>
      <c r="J201" t="e">
        <f>'Рсчет плат'!#REF!</f>
        <v>#REF!</v>
      </c>
    </row>
    <row r="202" spans="2:10" ht="30" x14ac:dyDescent="0.25">
      <c r="B202" t="s">
        <v>591</v>
      </c>
      <c r="C202" s="12" t="s">
        <v>592</v>
      </c>
      <c r="D202">
        <v>60</v>
      </c>
      <c r="E202" s="14">
        <f>'ФОТ осн перс'!$H$12+2</f>
        <v>8</v>
      </c>
      <c r="F202">
        <f t="shared" ref="F202:F265" si="3">D202*E202</f>
        <v>480</v>
      </c>
      <c r="H202">
        <f>'Рсчет плат'!D304</f>
        <v>772</v>
      </c>
      <c r="I202" t="e">
        <f>'Рсчет плат'!#REF!</f>
        <v>#REF!</v>
      </c>
      <c r="J202" t="e">
        <f>'Рсчет плат'!#REF!</f>
        <v>#REF!</v>
      </c>
    </row>
    <row r="203" spans="2:10" ht="60" x14ac:dyDescent="0.25">
      <c r="B203" t="s">
        <v>593</v>
      </c>
      <c r="C203" s="12" t="s">
        <v>594</v>
      </c>
      <c r="D203">
        <v>120</v>
      </c>
      <c r="E203" s="14">
        <f>'ФОТ осн перс'!$H$12+2</f>
        <v>8</v>
      </c>
      <c r="F203">
        <f t="shared" si="3"/>
        <v>960</v>
      </c>
      <c r="H203">
        <f>'Рсчет плат'!D305</f>
        <v>1348</v>
      </c>
      <c r="I203" t="e">
        <f>'Рсчет плат'!#REF!</f>
        <v>#REF!</v>
      </c>
      <c r="J203" t="e">
        <f>'Рсчет плат'!#REF!</f>
        <v>#REF!</v>
      </c>
    </row>
    <row r="204" spans="2:10" ht="45" x14ac:dyDescent="0.25">
      <c r="B204" t="s">
        <v>595</v>
      </c>
      <c r="C204" s="12" t="s">
        <v>596</v>
      </c>
      <c r="D204">
        <v>120</v>
      </c>
      <c r="E204" s="14">
        <f>'ФОТ осн перс'!$H$12+2</f>
        <v>8</v>
      </c>
      <c r="F204">
        <f t="shared" si="3"/>
        <v>960</v>
      </c>
      <c r="H204">
        <f>'Рсчет плат'!D306</f>
        <v>1348</v>
      </c>
      <c r="I204" t="e">
        <f>'Рсчет плат'!#REF!</f>
        <v>#REF!</v>
      </c>
      <c r="J204" t="e">
        <f>'Рсчет плат'!#REF!</f>
        <v>#REF!</v>
      </c>
    </row>
    <row r="205" spans="2:10" ht="30" x14ac:dyDescent="0.25">
      <c r="B205" t="s">
        <v>597</v>
      </c>
      <c r="C205" s="12" t="s">
        <v>598</v>
      </c>
      <c r="D205">
        <v>120</v>
      </c>
      <c r="E205" s="14">
        <f>'ФОТ осн перс'!$H$12+2</f>
        <v>8</v>
      </c>
      <c r="F205">
        <f t="shared" si="3"/>
        <v>960</v>
      </c>
      <c r="H205">
        <f>'Рсчет плат'!D307</f>
        <v>1348</v>
      </c>
      <c r="I205" t="e">
        <f>'Рсчет плат'!#REF!</f>
        <v>#REF!</v>
      </c>
      <c r="J205" t="e">
        <f>'Рсчет плат'!#REF!</f>
        <v>#REF!</v>
      </c>
    </row>
    <row r="206" spans="2:10" ht="30" x14ac:dyDescent="0.25">
      <c r="B206" t="s">
        <v>599</v>
      </c>
      <c r="C206" s="12" t="s">
        <v>600</v>
      </c>
      <c r="D206">
        <v>120</v>
      </c>
      <c r="E206" s="14">
        <f>'ФОТ осн перс'!$H$12+2</f>
        <v>8</v>
      </c>
      <c r="F206">
        <f t="shared" si="3"/>
        <v>960</v>
      </c>
      <c r="H206">
        <f>'Рсчет плат'!D308</f>
        <v>1348</v>
      </c>
      <c r="I206" t="e">
        <f>'Рсчет плат'!#REF!</f>
        <v>#REF!</v>
      </c>
      <c r="J206" t="e">
        <f>'Рсчет плат'!#REF!</f>
        <v>#REF!</v>
      </c>
    </row>
    <row r="207" spans="2:10" ht="30" x14ac:dyDescent="0.25">
      <c r="B207" t="s">
        <v>601</v>
      </c>
      <c r="C207" s="12" t="s">
        <v>602</v>
      </c>
      <c r="D207">
        <v>120</v>
      </c>
      <c r="E207" s="14">
        <f>'ФОТ осн перс'!$H$12+2</f>
        <v>8</v>
      </c>
      <c r="F207">
        <f t="shared" si="3"/>
        <v>960</v>
      </c>
      <c r="H207">
        <f>'Рсчет плат'!D309</f>
        <v>1348</v>
      </c>
      <c r="I207" t="e">
        <f>'Рсчет плат'!#REF!</f>
        <v>#REF!</v>
      </c>
      <c r="J207" t="e">
        <f>'Рсчет плат'!#REF!</f>
        <v>#REF!</v>
      </c>
    </row>
    <row r="208" spans="2:10" ht="30" x14ac:dyDescent="0.25">
      <c r="B208" t="s">
        <v>603</v>
      </c>
      <c r="C208" s="12" t="s">
        <v>604</v>
      </c>
      <c r="D208">
        <v>120</v>
      </c>
      <c r="E208" s="14">
        <f>'ФОТ осн перс'!$H$12+2</f>
        <v>8</v>
      </c>
      <c r="F208">
        <f t="shared" si="3"/>
        <v>960</v>
      </c>
      <c r="H208">
        <f>'Рсчет плат'!D310</f>
        <v>1348</v>
      </c>
      <c r="I208" t="e">
        <f>'Рсчет плат'!#REF!</f>
        <v>#REF!</v>
      </c>
      <c r="J208" t="e">
        <f>'Рсчет плат'!#REF!</f>
        <v>#REF!</v>
      </c>
    </row>
    <row r="209" spans="2:10" ht="30" x14ac:dyDescent="0.25">
      <c r="B209" t="s">
        <v>605</v>
      </c>
      <c r="C209" s="12" t="s">
        <v>606</v>
      </c>
      <c r="D209">
        <v>120</v>
      </c>
      <c r="E209" s="14">
        <f>'ФОТ осн перс'!$H$12+2</f>
        <v>8</v>
      </c>
      <c r="F209">
        <f t="shared" si="3"/>
        <v>960</v>
      </c>
      <c r="H209">
        <f>'Рсчет плат'!D311</f>
        <v>1348</v>
      </c>
      <c r="I209" t="e">
        <f>'Рсчет плат'!#REF!</f>
        <v>#REF!</v>
      </c>
      <c r="J209" t="e">
        <f>'Рсчет плат'!#REF!</f>
        <v>#REF!</v>
      </c>
    </row>
    <row r="210" spans="2:10" ht="30" x14ac:dyDescent="0.25">
      <c r="B210" t="s">
        <v>607</v>
      </c>
      <c r="C210" s="12" t="s">
        <v>608</v>
      </c>
      <c r="D210">
        <v>120</v>
      </c>
      <c r="E210" s="14">
        <f>'ФОТ осн перс'!$H$12+2</f>
        <v>8</v>
      </c>
      <c r="F210">
        <f t="shared" si="3"/>
        <v>960</v>
      </c>
      <c r="H210">
        <f>'Рсчет плат'!D312</f>
        <v>1348</v>
      </c>
      <c r="I210" t="e">
        <f>'Рсчет плат'!#REF!</f>
        <v>#REF!</v>
      </c>
      <c r="J210" t="e">
        <f>'Рсчет плат'!#REF!</f>
        <v>#REF!</v>
      </c>
    </row>
    <row r="211" spans="2:10" ht="30" x14ac:dyDescent="0.25">
      <c r="B211" t="s">
        <v>609</v>
      </c>
      <c r="C211" s="12" t="s">
        <v>610</v>
      </c>
      <c r="D211">
        <v>120</v>
      </c>
      <c r="E211" s="14">
        <f>'ФОТ осн перс'!$H$12+2</f>
        <v>8</v>
      </c>
      <c r="F211">
        <f t="shared" si="3"/>
        <v>960</v>
      </c>
      <c r="H211">
        <f>'Рсчет плат'!D313</f>
        <v>1348</v>
      </c>
      <c r="I211" t="e">
        <f>'Рсчет плат'!#REF!</f>
        <v>#REF!</v>
      </c>
      <c r="J211" t="e">
        <f>'Рсчет плат'!#REF!</f>
        <v>#REF!</v>
      </c>
    </row>
    <row r="212" spans="2:10" ht="30" x14ac:dyDescent="0.25">
      <c r="B212" t="s">
        <v>611</v>
      </c>
      <c r="C212" s="12" t="s">
        <v>612</v>
      </c>
      <c r="D212">
        <v>120</v>
      </c>
      <c r="E212" s="14">
        <f>'ФОТ осн перс'!$H$12+2</f>
        <v>8</v>
      </c>
      <c r="F212">
        <f t="shared" si="3"/>
        <v>960</v>
      </c>
      <c r="H212">
        <f>'Рсчет плат'!D314</f>
        <v>1348</v>
      </c>
      <c r="I212" t="e">
        <f>'Рсчет плат'!#REF!</f>
        <v>#REF!</v>
      </c>
      <c r="J212" t="e">
        <f>'Рсчет плат'!#REF!</f>
        <v>#REF!</v>
      </c>
    </row>
    <row r="213" spans="2:10" ht="60" x14ac:dyDescent="0.25">
      <c r="B213" t="s">
        <v>613</v>
      </c>
      <c r="C213" s="12" t="s">
        <v>614</v>
      </c>
      <c r="D213">
        <v>120</v>
      </c>
      <c r="E213" s="14">
        <f>'ФОТ осн перс'!$H$12+2</f>
        <v>8</v>
      </c>
      <c r="F213">
        <f t="shared" si="3"/>
        <v>960</v>
      </c>
      <c r="H213">
        <f>'Рсчет плат'!D315</f>
        <v>1348</v>
      </c>
      <c r="I213" t="e">
        <f>'Рсчет плат'!#REF!</f>
        <v>#REF!</v>
      </c>
      <c r="J213" t="e">
        <f>'Рсчет плат'!#REF!</f>
        <v>#REF!</v>
      </c>
    </row>
    <row r="214" spans="2:10" ht="30" x14ac:dyDescent="0.25">
      <c r="B214" t="s">
        <v>615</v>
      </c>
      <c r="C214" s="12" t="s">
        <v>616</v>
      </c>
      <c r="D214">
        <v>120</v>
      </c>
      <c r="E214" s="14">
        <f>'ФОТ осн перс'!$H$12+2</f>
        <v>8</v>
      </c>
      <c r="F214">
        <f t="shared" si="3"/>
        <v>960</v>
      </c>
      <c r="H214">
        <f>'Рсчет плат'!D316</f>
        <v>1348</v>
      </c>
      <c r="I214" t="e">
        <f>'Рсчет плат'!#REF!</f>
        <v>#REF!</v>
      </c>
      <c r="J214" t="e">
        <f>'Рсчет плат'!#REF!</f>
        <v>#REF!</v>
      </c>
    </row>
    <row r="215" spans="2:10" ht="45" x14ac:dyDescent="0.25">
      <c r="B215" t="s">
        <v>617</v>
      </c>
      <c r="C215" s="12" t="s">
        <v>618</v>
      </c>
      <c r="D215">
        <v>120</v>
      </c>
      <c r="E215" s="14">
        <f>'ФОТ осн перс'!$H$12+2</f>
        <v>8</v>
      </c>
      <c r="F215">
        <f t="shared" si="3"/>
        <v>960</v>
      </c>
      <c r="H215">
        <f>'Рсчет плат'!D317</f>
        <v>1348</v>
      </c>
      <c r="I215" t="e">
        <f>'Рсчет плат'!#REF!</f>
        <v>#REF!</v>
      </c>
      <c r="J215" t="e">
        <f>'Рсчет плат'!#REF!</f>
        <v>#REF!</v>
      </c>
    </row>
    <row r="216" spans="2:10" ht="45" x14ac:dyDescent="0.25">
      <c r="B216" t="s">
        <v>619</v>
      </c>
      <c r="C216" s="12" t="s">
        <v>620</v>
      </c>
      <c r="D216">
        <v>120</v>
      </c>
      <c r="E216" s="14">
        <f>'ФОТ осн перс'!$H$12+2</f>
        <v>8</v>
      </c>
      <c r="F216">
        <f t="shared" si="3"/>
        <v>960</v>
      </c>
      <c r="H216">
        <f>'Рсчет плат'!D318</f>
        <v>1348</v>
      </c>
      <c r="I216" t="e">
        <f>'Рсчет плат'!#REF!</f>
        <v>#REF!</v>
      </c>
      <c r="J216" t="e">
        <f>'Рсчет плат'!#REF!</f>
        <v>#REF!</v>
      </c>
    </row>
    <row r="217" spans="2:10" ht="45" x14ac:dyDescent="0.25">
      <c r="B217" t="s">
        <v>621</v>
      </c>
      <c r="C217" s="12" t="s">
        <v>622</v>
      </c>
      <c r="D217">
        <v>120</v>
      </c>
      <c r="E217" s="14">
        <f>'ФОТ осн перс'!$H$12+2</f>
        <v>8</v>
      </c>
      <c r="F217">
        <f t="shared" si="3"/>
        <v>960</v>
      </c>
      <c r="H217">
        <f>'Рсчет плат'!D319</f>
        <v>1348</v>
      </c>
      <c r="I217" t="e">
        <f>'Рсчет плат'!#REF!</f>
        <v>#REF!</v>
      </c>
      <c r="J217" t="e">
        <f>'Рсчет плат'!#REF!</f>
        <v>#REF!</v>
      </c>
    </row>
    <row r="218" spans="2:10" ht="45" x14ac:dyDescent="0.25">
      <c r="B218" t="s">
        <v>623</v>
      </c>
      <c r="C218" s="12" t="s">
        <v>624</v>
      </c>
      <c r="D218">
        <v>120</v>
      </c>
      <c r="E218" s="14">
        <f>'ФОТ осн перс'!$H$12+2</f>
        <v>8</v>
      </c>
      <c r="F218">
        <f t="shared" si="3"/>
        <v>960</v>
      </c>
      <c r="H218">
        <f>'Рсчет плат'!D320</f>
        <v>1348</v>
      </c>
      <c r="I218" t="e">
        <f>'Рсчет плат'!#REF!</f>
        <v>#REF!</v>
      </c>
      <c r="J218" t="e">
        <f>'Рсчет плат'!#REF!</f>
        <v>#REF!</v>
      </c>
    </row>
    <row r="219" spans="2:10" ht="30" x14ac:dyDescent="0.25">
      <c r="B219" t="s">
        <v>625</v>
      </c>
      <c r="C219" s="12" t="s">
        <v>626</v>
      </c>
      <c r="D219">
        <v>120</v>
      </c>
      <c r="E219" s="14">
        <f>'ФОТ осн перс'!$H$12+2</f>
        <v>8</v>
      </c>
      <c r="F219">
        <f t="shared" si="3"/>
        <v>960</v>
      </c>
      <c r="H219">
        <f>'Рсчет плат'!D321</f>
        <v>1348</v>
      </c>
      <c r="I219" t="e">
        <f>'Рсчет плат'!#REF!</f>
        <v>#REF!</v>
      </c>
      <c r="J219" t="e">
        <f>'Рсчет плат'!#REF!</f>
        <v>#REF!</v>
      </c>
    </row>
    <row r="220" spans="2:10" ht="45" x14ac:dyDescent="0.25">
      <c r="B220" t="s">
        <v>627</v>
      </c>
      <c r="C220" s="12" t="s">
        <v>628</v>
      </c>
      <c r="D220">
        <v>120</v>
      </c>
      <c r="E220" s="14">
        <f>'ФОТ осн перс'!$H$12+2</f>
        <v>8</v>
      </c>
      <c r="F220">
        <f t="shared" si="3"/>
        <v>960</v>
      </c>
      <c r="H220">
        <f>'Рсчет плат'!D322</f>
        <v>1348</v>
      </c>
      <c r="I220" t="e">
        <f>'Рсчет плат'!#REF!</f>
        <v>#REF!</v>
      </c>
      <c r="J220" t="e">
        <f>'Рсчет плат'!#REF!</f>
        <v>#REF!</v>
      </c>
    </row>
    <row r="221" spans="2:10" ht="30" x14ac:dyDescent="0.25">
      <c r="B221" t="s">
        <v>629</v>
      </c>
      <c r="C221" s="12" t="s">
        <v>630</v>
      </c>
      <c r="D221">
        <v>20</v>
      </c>
      <c r="E221" s="14">
        <f>'ФОТ осн перс'!$H$12+2</f>
        <v>8</v>
      </c>
      <c r="F221">
        <f t="shared" si="3"/>
        <v>160</v>
      </c>
      <c r="H221">
        <f>'Рсчет плат'!D323</f>
        <v>388</v>
      </c>
      <c r="I221" t="e">
        <f>'Рсчет плат'!#REF!</f>
        <v>#REF!</v>
      </c>
      <c r="J221" t="e">
        <f>'Рсчет плат'!#REF!</f>
        <v>#REF!</v>
      </c>
    </row>
    <row r="222" spans="2:10" ht="30" x14ac:dyDescent="0.25">
      <c r="B222" t="s">
        <v>631</v>
      </c>
      <c r="C222" s="12" t="s">
        <v>632</v>
      </c>
      <c r="D222">
        <v>120</v>
      </c>
      <c r="E222" s="14">
        <f>'ФОТ осн перс'!$H$12+2</f>
        <v>8</v>
      </c>
      <c r="F222">
        <f t="shared" si="3"/>
        <v>960</v>
      </c>
      <c r="H222">
        <f>'Рсчет плат'!D324</f>
        <v>1348</v>
      </c>
      <c r="I222" t="e">
        <f>'Рсчет плат'!#REF!</f>
        <v>#REF!</v>
      </c>
      <c r="J222" t="e">
        <f>'Рсчет плат'!#REF!</f>
        <v>#REF!</v>
      </c>
    </row>
    <row r="223" spans="2:10" ht="30" x14ac:dyDescent="0.25">
      <c r="B223" t="s">
        <v>633</v>
      </c>
      <c r="C223" s="12" t="s">
        <v>634</v>
      </c>
      <c r="D223">
        <v>120</v>
      </c>
      <c r="E223" s="14">
        <f>'ФОТ осн перс'!$H$12+2</f>
        <v>8</v>
      </c>
      <c r="F223">
        <f t="shared" si="3"/>
        <v>960</v>
      </c>
      <c r="H223">
        <f>'Рсчет плат'!D325</f>
        <v>1348</v>
      </c>
      <c r="I223" t="e">
        <f>'Рсчет плат'!#REF!</f>
        <v>#REF!</v>
      </c>
      <c r="J223" t="e">
        <f>'Рсчет плат'!#REF!</f>
        <v>#REF!</v>
      </c>
    </row>
    <row r="224" spans="2:10" ht="45" x14ac:dyDescent="0.25">
      <c r="B224" t="s">
        <v>635</v>
      </c>
      <c r="C224" s="12" t="s">
        <v>636</v>
      </c>
      <c r="D224">
        <v>120</v>
      </c>
      <c r="E224" s="14">
        <f>'ФОТ осн перс'!$H$12+2</f>
        <v>8</v>
      </c>
      <c r="F224">
        <f t="shared" si="3"/>
        <v>960</v>
      </c>
      <c r="H224">
        <f>'Рсчет плат'!D326</f>
        <v>1348</v>
      </c>
      <c r="I224" t="e">
        <f>'Рсчет плат'!#REF!</f>
        <v>#REF!</v>
      </c>
      <c r="J224" t="e">
        <f>'Рсчет плат'!#REF!</f>
        <v>#REF!</v>
      </c>
    </row>
    <row r="225" spans="2:10" ht="30" x14ac:dyDescent="0.25">
      <c r="B225" t="s">
        <v>567</v>
      </c>
      <c r="C225" s="12" t="s">
        <v>568</v>
      </c>
      <c r="D225">
        <v>120</v>
      </c>
      <c r="E225" s="14">
        <f>'ФОТ осн перс'!$H$12+2</f>
        <v>8</v>
      </c>
      <c r="F225">
        <f t="shared" si="3"/>
        <v>960</v>
      </c>
      <c r="H225">
        <f>'Рсчет плат'!D327</f>
        <v>1348</v>
      </c>
      <c r="I225" t="e">
        <f>'Рсчет плат'!#REF!</f>
        <v>#REF!</v>
      </c>
      <c r="J225" t="e">
        <f>'Рсчет плат'!#REF!</f>
        <v>#REF!</v>
      </c>
    </row>
    <row r="226" spans="2:10" ht="30" x14ac:dyDescent="0.25">
      <c r="B226" t="s">
        <v>565</v>
      </c>
      <c r="C226" s="12" t="s">
        <v>566</v>
      </c>
      <c r="D226">
        <v>120</v>
      </c>
      <c r="E226" s="14">
        <f>'ФОТ осн перс'!$H$12+2</f>
        <v>8</v>
      </c>
      <c r="F226">
        <f t="shared" si="3"/>
        <v>960</v>
      </c>
      <c r="H226">
        <f>'Рсчет плат'!D328</f>
        <v>1348</v>
      </c>
      <c r="I226" t="e">
        <f>'Рсчет плат'!#REF!</f>
        <v>#REF!</v>
      </c>
      <c r="J226" t="e">
        <f>'Рсчет плат'!#REF!</f>
        <v>#REF!</v>
      </c>
    </row>
    <row r="227" spans="2:10" ht="45" x14ac:dyDescent="0.25">
      <c r="B227" t="s">
        <v>563</v>
      </c>
      <c r="C227" s="12" t="s">
        <v>564</v>
      </c>
      <c r="D227">
        <v>120</v>
      </c>
      <c r="E227" s="14">
        <f>'ФОТ осн перс'!$H$12+2</f>
        <v>8</v>
      </c>
      <c r="F227">
        <f t="shared" si="3"/>
        <v>960</v>
      </c>
      <c r="H227">
        <f>'Рсчет плат'!D329</f>
        <v>1348</v>
      </c>
      <c r="I227" t="e">
        <f>'Рсчет плат'!#REF!</f>
        <v>#REF!</v>
      </c>
      <c r="J227" t="e">
        <f>'Рсчет плат'!#REF!</f>
        <v>#REF!</v>
      </c>
    </row>
    <row r="228" spans="2:10" x14ac:dyDescent="0.25">
      <c r="B228" t="s">
        <v>637</v>
      </c>
      <c r="C228" s="12" t="s">
        <v>638</v>
      </c>
      <c r="D228">
        <v>5</v>
      </c>
      <c r="E228" s="14">
        <f>'ФОТ осн перс'!$H$12</f>
        <v>6</v>
      </c>
      <c r="F228">
        <f t="shared" si="3"/>
        <v>30</v>
      </c>
      <c r="H228">
        <f>'Рсчет плат'!D330</f>
        <v>232</v>
      </c>
      <c r="I228" t="e">
        <f>'Рсчет плат'!#REF!</f>
        <v>#REF!</v>
      </c>
      <c r="J228" t="e">
        <f>'Рсчет плат'!#REF!</f>
        <v>#REF!</v>
      </c>
    </row>
    <row r="229" spans="2:10" x14ac:dyDescent="0.25">
      <c r="B229" t="s">
        <v>639</v>
      </c>
      <c r="C229" s="12" t="s">
        <v>640</v>
      </c>
      <c r="D229">
        <v>5</v>
      </c>
      <c r="E229" s="14">
        <f>'ФОТ осн перс'!$H$12</f>
        <v>6</v>
      </c>
      <c r="F229">
        <f t="shared" si="3"/>
        <v>30</v>
      </c>
      <c r="H229">
        <f>'Рсчет плат'!D331</f>
        <v>232</v>
      </c>
      <c r="I229" t="e">
        <f>'Рсчет плат'!#REF!</f>
        <v>#REF!</v>
      </c>
      <c r="J229" t="e">
        <f>'Рсчет плат'!#REF!</f>
        <v>#REF!</v>
      </c>
    </row>
    <row r="230" spans="2:10" x14ac:dyDescent="0.25">
      <c r="B230" t="s">
        <v>641</v>
      </c>
      <c r="C230" s="12" t="s">
        <v>642</v>
      </c>
      <c r="D230">
        <v>5</v>
      </c>
      <c r="E230" s="14">
        <f>'ФОТ осн перс'!$H$12</f>
        <v>6</v>
      </c>
      <c r="F230">
        <f t="shared" si="3"/>
        <v>30</v>
      </c>
      <c r="H230">
        <f>'Рсчет плат'!D332</f>
        <v>232</v>
      </c>
      <c r="I230" t="e">
        <f>'Рсчет плат'!#REF!</f>
        <v>#REF!</v>
      </c>
      <c r="J230" t="e">
        <f>'Рсчет плат'!#REF!</f>
        <v>#REF!</v>
      </c>
    </row>
    <row r="231" spans="2:10" x14ac:dyDescent="0.25">
      <c r="B231" t="s">
        <v>643</v>
      </c>
      <c r="C231" s="12" t="s">
        <v>644</v>
      </c>
      <c r="D231">
        <v>5</v>
      </c>
      <c r="E231" s="14">
        <f>'ФОТ осн перс'!$H$12</f>
        <v>6</v>
      </c>
      <c r="F231">
        <f t="shared" si="3"/>
        <v>30</v>
      </c>
      <c r="H231">
        <f>'Рсчет плат'!D333</f>
        <v>232</v>
      </c>
      <c r="I231" t="e">
        <f>'Рсчет плат'!#REF!</f>
        <v>#REF!</v>
      </c>
      <c r="J231" t="e">
        <f>'Рсчет плат'!#REF!</f>
        <v>#REF!</v>
      </c>
    </row>
    <row r="232" spans="2:10" x14ac:dyDescent="0.25">
      <c r="B232" t="s">
        <v>645</v>
      </c>
      <c r="C232" s="12" t="s">
        <v>646</v>
      </c>
      <c r="D232">
        <v>5</v>
      </c>
      <c r="E232" s="14">
        <f>'ФОТ осн перс'!$H$12</f>
        <v>6</v>
      </c>
      <c r="F232">
        <f t="shared" si="3"/>
        <v>30</v>
      </c>
      <c r="H232">
        <f>'Рсчет плат'!D334</f>
        <v>232</v>
      </c>
      <c r="I232" t="e">
        <f>'Рсчет плат'!#REF!</f>
        <v>#REF!</v>
      </c>
      <c r="J232" t="e">
        <f>'Рсчет плат'!#REF!</f>
        <v>#REF!</v>
      </c>
    </row>
    <row r="233" spans="2:10" x14ac:dyDescent="0.25">
      <c r="B233" t="s">
        <v>541</v>
      </c>
      <c r="C233" s="12" t="s">
        <v>542</v>
      </c>
      <c r="D233">
        <v>20</v>
      </c>
      <c r="E233" s="14">
        <f>'ФОТ осн перс'!$H$12</f>
        <v>6</v>
      </c>
      <c r="F233">
        <f t="shared" si="3"/>
        <v>120</v>
      </c>
      <c r="H233">
        <f>'Рсчет плат'!D335</f>
        <v>340</v>
      </c>
      <c r="I233" t="e">
        <f>'Рсчет плат'!#REF!</f>
        <v>#REF!</v>
      </c>
      <c r="J233" t="e">
        <f>'Рсчет плат'!#REF!</f>
        <v>#REF!</v>
      </c>
    </row>
    <row r="234" spans="2:10" x14ac:dyDescent="0.25">
      <c r="B234" t="s">
        <v>647</v>
      </c>
      <c r="C234" s="12" t="s">
        <v>648</v>
      </c>
      <c r="D234">
        <v>5</v>
      </c>
      <c r="E234" s="14">
        <f>'ФОТ осн перс'!$H$12-2</f>
        <v>4</v>
      </c>
      <c r="F234">
        <f t="shared" si="3"/>
        <v>20</v>
      </c>
      <c r="H234">
        <f>'Рсчет плат'!D336</f>
        <v>220</v>
      </c>
      <c r="I234" t="e">
        <f>'Рсчет плат'!#REF!</f>
        <v>#REF!</v>
      </c>
      <c r="J234" t="e">
        <f>'Рсчет плат'!#REF!</f>
        <v>#REF!</v>
      </c>
    </row>
    <row r="235" spans="2:10" ht="30" x14ac:dyDescent="0.25">
      <c r="B235" t="s">
        <v>649</v>
      </c>
      <c r="C235" s="12" t="s">
        <v>650</v>
      </c>
      <c r="D235">
        <v>70</v>
      </c>
      <c r="E235" s="14">
        <f>'ФОТ осн перс'!$H$12</f>
        <v>6</v>
      </c>
      <c r="F235">
        <f t="shared" si="3"/>
        <v>420</v>
      </c>
      <c r="H235">
        <f>'Рсчет плат'!D337</f>
        <v>700</v>
      </c>
      <c r="I235" t="e">
        <f>'Рсчет плат'!#REF!</f>
        <v>#REF!</v>
      </c>
      <c r="J235" t="e">
        <f>'Рсчет плат'!#REF!</f>
        <v>#REF!</v>
      </c>
    </row>
    <row r="236" spans="2:10" x14ac:dyDescent="0.25">
      <c r="B236" s="41" t="s">
        <v>651</v>
      </c>
      <c r="C236" s="48" t="s">
        <v>652</v>
      </c>
      <c r="D236" s="41">
        <v>25</v>
      </c>
      <c r="E236" s="14">
        <f>'ФОТ осн перс'!$H$12</f>
        <v>6</v>
      </c>
      <c r="F236" s="41">
        <f t="shared" si="3"/>
        <v>150</v>
      </c>
      <c r="G236" s="41"/>
      <c r="H236" s="41">
        <f>'Рсчет плат'!D338</f>
        <v>376</v>
      </c>
      <c r="I236" s="41" t="e">
        <f>'Рсчет плат'!#REF!</f>
        <v>#REF!</v>
      </c>
      <c r="J236" s="41" t="e">
        <f>'Рсчет плат'!#REF!</f>
        <v>#REF!</v>
      </c>
    </row>
    <row r="237" spans="2:10" ht="30" x14ac:dyDescent="0.25">
      <c r="B237" t="s">
        <v>653</v>
      </c>
      <c r="C237" s="12" t="s">
        <v>654</v>
      </c>
      <c r="D237">
        <v>70</v>
      </c>
      <c r="E237" s="14">
        <f>'ФОТ осн перс'!$H$12</f>
        <v>6</v>
      </c>
      <c r="F237">
        <f t="shared" si="3"/>
        <v>420</v>
      </c>
      <c r="H237">
        <f>'Рсчет плат'!D339</f>
        <v>700</v>
      </c>
      <c r="I237" t="e">
        <f>'Рсчет плат'!#REF!</f>
        <v>#REF!</v>
      </c>
      <c r="J237" t="e">
        <f>'Рсчет плат'!#REF!</f>
        <v>#REF!</v>
      </c>
    </row>
    <row r="238" spans="2:10" ht="30" x14ac:dyDescent="0.25">
      <c r="B238" t="s">
        <v>655</v>
      </c>
      <c r="C238" s="12" t="s">
        <v>656</v>
      </c>
      <c r="D238">
        <v>70</v>
      </c>
      <c r="E238" s="14">
        <f>'ФОТ осн перс'!$H$12</f>
        <v>6</v>
      </c>
      <c r="F238">
        <f t="shared" si="3"/>
        <v>420</v>
      </c>
      <c r="H238">
        <f>'Рсчет плат'!D340</f>
        <v>700</v>
      </c>
      <c r="I238" t="e">
        <f>'Рсчет плат'!#REF!</f>
        <v>#REF!</v>
      </c>
      <c r="J238" t="e">
        <f>'Рсчет плат'!#REF!</f>
        <v>#REF!</v>
      </c>
    </row>
    <row r="239" spans="2:10" x14ac:dyDescent="0.25">
      <c r="B239" t="s">
        <v>657</v>
      </c>
      <c r="C239" s="12" t="s">
        <v>658</v>
      </c>
      <c r="D239">
        <v>25</v>
      </c>
      <c r="E239" s="14">
        <f>'ФОТ осн перс'!$H$12</f>
        <v>6</v>
      </c>
      <c r="F239">
        <f t="shared" si="3"/>
        <v>150</v>
      </c>
      <c r="H239">
        <f>'Рсчет плат'!D341</f>
        <v>376</v>
      </c>
      <c r="I239" t="e">
        <f>'Рсчет плат'!#REF!</f>
        <v>#REF!</v>
      </c>
      <c r="J239" t="e">
        <f>'Рсчет плат'!#REF!</f>
        <v>#REF!</v>
      </c>
    </row>
    <row r="240" spans="2:10" x14ac:dyDescent="0.25">
      <c r="B240" t="s">
        <v>659</v>
      </c>
      <c r="C240" s="12" t="s">
        <v>660</v>
      </c>
      <c r="D240">
        <v>5</v>
      </c>
      <c r="E240" s="14">
        <f>'ФОТ осн перс'!$H$12</f>
        <v>6</v>
      </c>
      <c r="F240">
        <f t="shared" si="3"/>
        <v>30</v>
      </c>
      <c r="H240">
        <f>'Рсчет плат'!D342</f>
        <v>232</v>
      </c>
      <c r="I240" t="e">
        <f>'Рсчет плат'!#REF!</f>
        <v>#REF!</v>
      </c>
      <c r="J240" t="e">
        <f>'Рсчет плат'!#REF!</f>
        <v>#REF!</v>
      </c>
    </row>
    <row r="241" spans="2:10" x14ac:dyDescent="0.25">
      <c r="B241" t="s">
        <v>661</v>
      </c>
      <c r="C241" s="12" t="s">
        <v>662</v>
      </c>
      <c r="D241">
        <v>5</v>
      </c>
      <c r="E241" s="14">
        <f>'ФОТ осн перс'!$H$12</f>
        <v>6</v>
      </c>
      <c r="F241">
        <f t="shared" si="3"/>
        <v>30</v>
      </c>
      <c r="H241">
        <f>'Рсчет плат'!D343</f>
        <v>232</v>
      </c>
      <c r="I241" t="e">
        <f>'Рсчет плат'!#REF!</f>
        <v>#REF!</v>
      </c>
      <c r="J241" t="e">
        <f>'Рсчет плат'!#REF!</f>
        <v>#REF!</v>
      </c>
    </row>
    <row r="242" spans="2:10" x14ac:dyDescent="0.25">
      <c r="B242" t="s">
        <v>663</v>
      </c>
      <c r="C242" s="12" t="s">
        <v>664</v>
      </c>
      <c r="D242">
        <v>25</v>
      </c>
      <c r="E242" s="14">
        <f>'ФОТ осн перс'!$H$12</f>
        <v>6</v>
      </c>
      <c r="F242">
        <f t="shared" si="3"/>
        <v>150</v>
      </c>
      <c r="H242">
        <f>'Рсчет плат'!D344</f>
        <v>376</v>
      </c>
      <c r="I242" t="e">
        <f>'Рсчет плат'!#REF!</f>
        <v>#REF!</v>
      </c>
      <c r="J242" t="e">
        <f>'Рсчет плат'!#REF!</f>
        <v>#REF!</v>
      </c>
    </row>
    <row r="243" spans="2:10" ht="45" x14ac:dyDescent="0.25">
      <c r="B243" t="s">
        <v>665</v>
      </c>
      <c r="C243" s="12" t="s">
        <v>666</v>
      </c>
      <c r="D243">
        <v>15</v>
      </c>
      <c r="E243" s="14">
        <f>'ФОТ осн перс'!$H$12</f>
        <v>6</v>
      </c>
      <c r="F243">
        <f t="shared" si="3"/>
        <v>90</v>
      </c>
      <c r="H243">
        <f>'Рсчет плат'!D345</f>
        <v>304</v>
      </c>
      <c r="I243" t="e">
        <f>'Рсчет плат'!#REF!</f>
        <v>#REF!</v>
      </c>
      <c r="J243" t="e">
        <f>'Рсчет плат'!#REF!</f>
        <v>#REF!</v>
      </c>
    </row>
    <row r="244" spans="2:10" ht="30" x14ac:dyDescent="0.25">
      <c r="B244" t="s">
        <v>667</v>
      </c>
      <c r="C244" s="12" t="s">
        <v>668</v>
      </c>
      <c r="D244">
        <v>20</v>
      </c>
      <c r="E244" s="14">
        <f>'ФОТ осн перс'!$H$12</f>
        <v>6</v>
      </c>
      <c r="F244">
        <f t="shared" si="3"/>
        <v>120</v>
      </c>
      <c r="H244">
        <f>'Рсчет плат'!D346</f>
        <v>340</v>
      </c>
      <c r="I244" t="e">
        <f>'Рсчет плат'!#REF!</f>
        <v>#REF!</v>
      </c>
      <c r="J244" t="e">
        <f>'Рсчет плат'!#REF!</f>
        <v>#REF!</v>
      </c>
    </row>
    <row r="245" spans="2:10" ht="30" x14ac:dyDescent="0.25">
      <c r="B245" t="s">
        <v>669</v>
      </c>
      <c r="C245" s="12" t="s">
        <v>670</v>
      </c>
      <c r="D245">
        <v>20</v>
      </c>
      <c r="E245" s="14">
        <f>'ФОТ осн перс'!$H$12</f>
        <v>6</v>
      </c>
      <c r="F245">
        <f t="shared" si="3"/>
        <v>120</v>
      </c>
      <c r="H245">
        <f>'Рсчет плат'!D347</f>
        <v>340</v>
      </c>
      <c r="I245" t="e">
        <f>'Рсчет плат'!#REF!</f>
        <v>#REF!</v>
      </c>
      <c r="J245" t="e">
        <f>'Рсчет плат'!#REF!</f>
        <v>#REF!</v>
      </c>
    </row>
    <row r="246" spans="2:10" ht="30" x14ac:dyDescent="0.25">
      <c r="B246" t="s">
        <v>671</v>
      </c>
      <c r="C246" s="12" t="s">
        <v>672</v>
      </c>
      <c r="D246">
        <v>10</v>
      </c>
      <c r="E246" s="14">
        <f>'ФОТ осн перс'!$H$12</f>
        <v>6</v>
      </c>
      <c r="F246">
        <f t="shared" si="3"/>
        <v>60</v>
      </c>
      <c r="H246">
        <f>'Рсчет плат'!D348</f>
        <v>268</v>
      </c>
      <c r="I246" t="e">
        <f>'Рсчет плат'!#REF!</f>
        <v>#REF!</v>
      </c>
      <c r="J246" t="e">
        <f>'Рсчет плат'!#REF!</f>
        <v>#REF!</v>
      </c>
    </row>
    <row r="247" spans="2:10" ht="30" x14ac:dyDescent="0.25">
      <c r="B247" t="s">
        <v>673</v>
      </c>
      <c r="C247" s="12" t="s">
        <v>674</v>
      </c>
      <c r="D247">
        <v>140</v>
      </c>
      <c r="E247" s="14">
        <f>'ФОТ осн перс'!$H$12+2</f>
        <v>8</v>
      </c>
      <c r="F247">
        <f t="shared" si="3"/>
        <v>1120</v>
      </c>
      <c r="H247">
        <f>'Рсчет плат'!D349</f>
        <v>1540</v>
      </c>
      <c r="I247" t="e">
        <f>'Рсчет плат'!#REF!</f>
        <v>#REF!</v>
      </c>
      <c r="J247" t="e">
        <f>'Рсчет плат'!#REF!</f>
        <v>#REF!</v>
      </c>
    </row>
    <row r="248" spans="2:10" x14ac:dyDescent="0.25">
      <c r="B248" t="s">
        <v>675</v>
      </c>
      <c r="C248" s="12" t="s">
        <v>676</v>
      </c>
      <c r="D248">
        <v>8</v>
      </c>
      <c r="E248" s="14">
        <f>'ФОТ осн перс'!$H$12</f>
        <v>6</v>
      </c>
      <c r="F248">
        <f t="shared" si="3"/>
        <v>48</v>
      </c>
      <c r="H248">
        <f>'Рсчет плат'!D350</f>
        <v>253</v>
      </c>
      <c r="I248" t="e">
        <f>'Рсчет плат'!#REF!</f>
        <v>#REF!</v>
      </c>
      <c r="J248" t="e">
        <f>'Рсчет плат'!#REF!</f>
        <v>#REF!</v>
      </c>
    </row>
    <row r="249" spans="2:10" ht="45" x14ac:dyDescent="0.25">
      <c r="B249" t="s">
        <v>677</v>
      </c>
      <c r="C249" s="12" t="s">
        <v>678</v>
      </c>
      <c r="D249">
        <v>15</v>
      </c>
      <c r="E249" s="14">
        <f>'ФОТ осн перс'!$H$12</f>
        <v>6</v>
      </c>
      <c r="F249">
        <f t="shared" si="3"/>
        <v>90</v>
      </c>
      <c r="H249">
        <f>'Рсчет плат'!D351</f>
        <v>304</v>
      </c>
      <c r="I249" t="e">
        <f>'Рсчет плат'!#REF!</f>
        <v>#REF!</v>
      </c>
      <c r="J249" t="e">
        <f>'Рсчет плат'!#REF!</f>
        <v>#REF!</v>
      </c>
    </row>
    <row r="250" spans="2:10" ht="30" x14ac:dyDescent="0.25">
      <c r="B250" t="s">
        <v>679</v>
      </c>
      <c r="C250" s="12" t="s">
        <v>680</v>
      </c>
      <c r="D250">
        <v>15</v>
      </c>
      <c r="E250" s="14">
        <f>'ФОТ осн перс'!$H$12</f>
        <v>6</v>
      </c>
      <c r="F250">
        <f t="shared" si="3"/>
        <v>90</v>
      </c>
      <c r="H250">
        <f>'Рсчет плат'!D352</f>
        <v>304</v>
      </c>
      <c r="I250" t="e">
        <f>'Рсчет плат'!#REF!</f>
        <v>#REF!</v>
      </c>
      <c r="J250" t="e">
        <f>'Рсчет плат'!#REF!</f>
        <v>#REF!</v>
      </c>
    </row>
    <row r="251" spans="2:10" x14ac:dyDescent="0.25">
      <c r="B251" t="s">
        <v>681</v>
      </c>
      <c r="C251" s="12" t="s">
        <v>682</v>
      </c>
      <c r="D251">
        <v>35</v>
      </c>
      <c r="E251" s="14">
        <f>'ФОТ осн перс'!$H$12</f>
        <v>6</v>
      </c>
      <c r="F251">
        <f t="shared" si="3"/>
        <v>210</v>
      </c>
      <c r="H251">
        <f>'Рсчет плат'!D353</f>
        <v>448</v>
      </c>
      <c r="I251" t="e">
        <f>'Рсчет плат'!#REF!</f>
        <v>#REF!</v>
      </c>
      <c r="J251" t="e">
        <f>'Рсчет плат'!#REF!</f>
        <v>#REF!</v>
      </c>
    </row>
    <row r="252" spans="2:10" ht="30" x14ac:dyDescent="0.25">
      <c r="B252" t="s">
        <v>683</v>
      </c>
      <c r="C252" s="12" t="s">
        <v>684</v>
      </c>
      <c r="D252">
        <v>35</v>
      </c>
      <c r="E252" s="14">
        <f>'ФОТ осн перс'!$H$12</f>
        <v>6</v>
      </c>
      <c r="F252">
        <f t="shared" si="3"/>
        <v>210</v>
      </c>
      <c r="H252">
        <f>'Рсчет плат'!D354</f>
        <v>448</v>
      </c>
      <c r="I252" t="e">
        <f>'Рсчет плат'!#REF!</f>
        <v>#REF!</v>
      </c>
      <c r="J252" t="e">
        <f>'Рсчет плат'!#REF!</f>
        <v>#REF!</v>
      </c>
    </row>
    <row r="253" spans="2:10" x14ac:dyDescent="0.25">
      <c r="B253" t="s">
        <v>685</v>
      </c>
      <c r="C253" s="12" t="s">
        <v>686</v>
      </c>
      <c r="D253">
        <v>35</v>
      </c>
      <c r="E253" s="14">
        <f>'ФОТ осн перс'!$H$12</f>
        <v>6</v>
      </c>
      <c r="F253">
        <f t="shared" si="3"/>
        <v>210</v>
      </c>
      <c r="H253">
        <f>'Рсчет плат'!D355</f>
        <v>448</v>
      </c>
      <c r="I253" t="e">
        <f>'Рсчет плат'!#REF!</f>
        <v>#REF!</v>
      </c>
      <c r="J253" t="e">
        <f>'Рсчет плат'!#REF!</f>
        <v>#REF!</v>
      </c>
    </row>
    <row r="254" spans="2:10" x14ac:dyDescent="0.25">
      <c r="B254" s="43" t="s">
        <v>687</v>
      </c>
      <c r="C254" s="45"/>
      <c r="D254" s="43"/>
      <c r="E254" s="44"/>
      <c r="F254" s="43"/>
    </row>
    <row r="255" spans="2:10" x14ac:dyDescent="0.25">
      <c r="B255" t="s">
        <v>688</v>
      </c>
      <c r="C255" s="12" t="s">
        <v>689</v>
      </c>
      <c r="D255">
        <v>10</v>
      </c>
      <c r="E255" s="14">
        <f>'ФОТ осн перс'!$H$12</f>
        <v>6</v>
      </c>
      <c r="F255">
        <f t="shared" si="3"/>
        <v>60</v>
      </c>
      <c r="H255">
        <f>'Рсчет плат'!D357</f>
        <v>229</v>
      </c>
      <c r="I255" t="e">
        <f>'Рсчет плат'!#REF!</f>
        <v>#REF!</v>
      </c>
      <c r="J255" t="e">
        <f>'Рсчет плат'!#REF!</f>
        <v>#REF!</v>
      </c>
    </row>
    <row r="256" spans="2:10" ht="30" x14ac:dyDescent="0.25">
      <c r="B256" t="s">
        <v>690</v>
      </c>
      <c r="C256" s="12" t="s">
        <v>691</v>
      </c>
      <c r="D256">
        <v>10</v>
      </c>
      <c r="E256" s="14">
        <f>'ФОТ осн перс'!$H$12</f>
        <v>6</v>
      </c>
      <c r="F256">
        <f t="shared" si="3"/>
        <v>60</v>
      </c>
      <c r="H256">
        <f>'Рсчет плат'!D358</f>
        <v>229</v>
      </c>
      <c r="I256" t="e">
        <f>'Рсчет плат'!#REF!</f>
        <v>#REF!</v>
      </c>
      <c r="J256" t="e">
        <f>'Рсчет плат'!#REF!</f>
        <v>#REF!</v>
      </c>
    </row>
    <row r="257" spans="2:10" x14ac:dyDescent="0.25">
      <c r="B257" t="s">
        <v>692</v>
      </c>
      <c r="C257" s="12" t="s">
        <v>693</v>
      </c>
      <c r="D257">
        <v>10</v>
      </c>
      <c r="E257" s="14">
        <f>'ФОТ осн перс'!$H$12</f>
        <v>6</v>
      </c>
      <c r="F257">
        <f t="shared" si="3"/>
        <v>60</v>
      </c>
      <c r="H257">
        <f>'Рсчет плат'!D359</f>
        <v>229</v>
      </c>
      <c r="I257" t="e">
        <f>'Рсчет плат'!#REF!</f>
        <v>#REF!</v>
      </c>
      <c r="J257" t="e">
        <f>'Рсчет плат'!#REF!</f>
        <v>#REF!</v>
      </c>
    </row>
    <row r="258" spans="2:10" ht="30" x14ac:dyDescent="0.25">
      <c r="B258" t="s">
        <v>694</v>
      </c>
      <c r="C258" s="12" t="s">
        <v>695</v>
      </c>
      <c r="D258">
        <v>10</v>
      </c>
      <c r="E258" s="14">
        <f>'ФОТ осн перс'!$H$12</f>
        <v>6</v>
      </c>
      <c r="F258">
        <f t="shared" si="3"/>
        <v>60</v>
      </c>
      <c r="H258">
        <f>'Рсчет плат'!D360</f>
        <v>229</v>
      </c>
      <c r="I258" t="e">
        <f>'Рсчет плат'!#REF!</f>
        <v>#REF!</v>
      </c>
      <c r="J258" t="e">
        <f>'Рсчет плат'!#REF!</f>
        <v>#REF!</v>
      </c>
    </row>
    <row r="259" spans="2:10" x14ac:dyDescent="0.25">
      <c r="B259" t="s">
        <v>696</v>
      </c>
      <c r="C259" s="12" t="s">
        <v>697</v>
      </c>
      <c r="D259">
        <v>10</v>
      </c>
      <c r="E259" s="14">
        <f>'ФОТ осн перс'!$H$12</f>
        <v>6</v>
      </c>
      <c r="F259">
        <f t="shared" si="3"/>
        <v>60</v>
      </c>
      <c r="H259">
        <f>'Рсчет плат'!D361</f>
        <v>229</v>
      </c>
      <c r="I259" t="e">
        <f>'Рсчет плат'!#REF!</f>
        <v>#REF!</v>
      </c>
      <c r="J259" t="e">
        <f>'Рсчет плат'!#REF!</f>
        <v>#REF!</v>
      </c>
    </row>
    <row r="260" spans="2:10" x14ac:dyDescent="0.25">
      <c r="B260" t="s">
        <v>698</v>
      </c>
      <c r="C260" s="12" t="s">
        <v>699</v>
      </c>
      <c r="D260">
        <v>10</v>
      </c>
      <c r="E260" s="14">
        <f>'ФОТ осн перс'!$H$12</f>
        <v>6</v>
      </c>
      <c r="F260">
        <f t="shared" si="3"/>
        <v>60</v>
      </c>
      <c r="H260">
        <f>'Рсчет плат'!D362</f>
        <v>229</v>
      </c>
      <c r="I260" t="e">
        <f>'Рсчет плат'!#REF!</f>
        <v>#REF!</v>
      </c>
      <c r="J260" t="e">
        <f>'Рсчет плат'!#REF!</f>
        <v>#REF!</v>
      </c>
    </row>
    <row r="261" spans="2:10" ht="30" x14ac:dyDescent="0.25">
      <c r="B261" t="s">
        <v>700</v>
      </c>
      <c r="C261" s="12" t="s">
        <v>701</v>
      </c>
      <c r="D261">
        <v>10</v>
      </c>
      <c r="E261" s="14">
        <f>'ФОТ осн перс'!$H$12</f>
        <v>6</v>
      </c>
      <c r="F261">
        <f t="shared" si="3"/>
        <v>60</v>
      </c>
      <c r="H261">
        <f>'Рсчет плат'!D363</f>
        <v>229</v>
      </c>
      <c r="I261" t="e">
        <f>'Рсчет плат'!#REF!</f>
        <v>#REF!</v>
      </c>
      <c r="J261" t="e">
        <f>'Рсчет плат'!#REF!</f>
        <v>#REF!</v>
      </c>
    </row>
    <row r="262" spans="2:10" x14ac:dyDescent="0.25">
      <c r="B262" t="s">
        <v>702</v>
      </c>
      <c r="C262" s="12" t="s">
        <v>703</v>
      </c>
      <c r="D262">
        <v>10</v>
      </c>
      <c r="E262" s="14">
        <f>'ФОТ осн перс'!$H$12</f>
        <v>6</v>
      </c>
      <c r="F262">
        <f t="shared" si="3"/>
        <v>60</v>
      </c>
      <c r="H262">
        <f>'Рсчет плат'!D364</f>
        <v>229</v>
      </c>
      <c r="I262" t="e">
        <f>'Рсчет плат'!#REF!</f>
        <v>#REF!</v>
      </c>
      <c r="J262" t="e">
        <f>'Рсчет плат'!#REF!</f>
        <v>#REF!</v>
      </c>
    </row>
    <row r="263" spans="2:10" x14ac:dyDescent="0.25">
      <c r="B263" t="s">
        <v>704</v>
      </c>
      <c r="C263" s="12" t="s">
        <v>705</v>
      </c>
      <c r="D263">
        <v>10</v>
      </c>
      <c r="E263" s="14">
        <f>'ФОТ осн перс'!$H$12</f>
        <v>6</v>
      </c>
      <c r="F263">
        <f t="shared" si="3"/>
        <v>60</v>
      </c>
      <c r="H263">
        <f>'Рсчет плат'!D365</f>
        <v>229</v>
      </c>
      <c r="I263" t="e">
        <f>'Рсчет плат'!#REF!</f>
        <v>#REF!</v>
      </c>
      <c r="J263" t="e">
        <f>'Рсчет плат'!#REF!</f>
        <v>#REF!</v>
      </c>
    </row>
    <row r="264" spans="2:10" x14ac:dyDescent="0.25">
      <c r="B264" t="s">
        <v>704</v>
      </c>
      <c r="C264" s="12" t="s">
        <v>705</v>
      </c>
      <c r="D264">
        <v>10</v>
      </c>
      <c r="E264" s="14">
        <f>'ФОТ осн перс'!$H$12</f>
        <v>6</v>
      </c>
      <c r="F264">
        <f t="shared" si="3"/>
        <v>60</v>
      </c>
      <c r="H264">
        <f>'Рсчет плат'!D366</f>
        <v>229</v>
      </c>
      <c r="I264" t="e">
        <f>'Рсчет плат'!#REF!</f>
        <v>#REF!</v>
      </c>
      <c r="J264" t="e">
        <f>'Рсчет плат'!#REF!</f>
        <v>#REF!</v>
      </c>
    </row>
    <row r="265" spans="2:10" x14ac:dyDescent="0.25">
      <c r="B265" t="s">
        <v>688</v>
      </c>
      <c r="C265" s="12" t="s">
        <v>689</v>
      </c>
      <c r="D265">
        <v>10</v>
      </c>
      <c r="E265" s="14">
        <f>'ФОТ осн перс'!$H$12</f>
        <v>6</v>
      </c>
      <c r="F265">
        <f t="shared" si="3"/>
        <v>60</v>
      </c>
      <c r="H265">
        <f>'Рсчет плат'!D367</f>
        <v>229</v>
      </c>
      <c r="I265" t="e">
        <f>'Рсчет плат'!#REF!</f>
        <v>#REF!</v>
      </c>
      <c r="J265" t="e">
        <f>'Рсчет плат'!#REF!</f>
        <v>#REF!</v>
      </c>
    </row>
    <row r="266" spans="2:10" ht="30" x14ac:dyDescent="0.25">
      <c r="B266" t="s">
        <v>706</v>
      </c>
      <c r="C266" s="12" t="s">
        <v>707</v>
      </c>
      <c r="D266">
        <v>10</v>
      </c>
      <c r="E266" s="14">
        <f>'ФОТ осн перс'!$H$12</f>
        <v>6</v>
      </c>
      <c r="F266">
        <f t="shared" ref="F266:F309" si="4">D266*E266</f>
        <v>60</v>
      </c>
      <c r="H266">
        <f>'Рсчет плат'!D368</f>
        <v>229</v>
      </c>
      <c r="I266" t="e">
        <f>'Рсчет плат'!#REF!</f>
        <v>#REF!</v>
      </c>
      <c r="J266" t="e">
        <f>'Рсчет плат'!#REF!</f>
        <v>#REF!</v>
      </c>
    </row>
    <row r="267" spans="2:10" ht="30" x14ac:dyDescent="0.25">
      <c r="B267" t="s">
        <v>708</v>
      </c>
      <c r="C267" s="12" t="s">
        <v>709</v>
      </c>
      <c r="D267">
        <v>10</v>
      </c>
      <c r="E267" s="14">
        <f>'ФОТ осн перс'!$H$12</f>
        <v>6</v>
      </c>
      <c r="F267">
        <f t="shared" si="4"/>
        <v>60</v>
      </c>
      <c r="H267">
        <f>'Рсчет плат'!D369</f>
        <v>229</v>
      </c>
      <c r="I267" t="e">
        <f>'Рсчет плат'!#REF!</f>
        <v>#REF!</v>
      </c>
      <c r="J267" t="e">
        <f>'Рсчет плат'!#REF!</f>
        <v>#REF!</v>
      </c>
    </row>
    <row r="268" spans="2:10" x14ac:dyDescent="0.25">
      <c r="B268" t="s">
        <v>710</v>
      </c>
      <c r="C268" s="12" t="s">
        <v>711</v>
      </c>
      <c r="D268">
        <v>10</v>
      </c>
      <c r="E268" s="14">
        <f>'ФОТ осн перс'!$H$12</f>
        <v>6</v>
      </c>
      <c r="F268">
        <f t="shared" si="4"/>
        <v>60</v>
      </c>
      <c r="H268">
        <f>'Рсчет плат'!D370</f>
        <v>229</v>
      </c>
      <c r="I268" t="e">
        <f>'Рсчет плат'!#REF!</f>
        <v>#REF!</v>
      </c>
      <c r="J268" t="e">
        <f>'Рсчет плат'!#REF!</f>
        <v>#REF!</v>
      </c>
    </row>
    <row r="269" spans="2:10" x14ac:dyDescent="0.25">
      <c r="B269" t="s">
        <v>712</v>
      </c>
      <c r="C269" s="12" t="s">
        <v>713</v>
      </c>
      <c r="D269">
        <v>5</v>
      </c>
      <c r="E269" s="14">
        <f>'ФОТ осн перс'!$H$12</f>
        <v>6</v>
      </c>
      <c r="F269">
        <f t="shared" si="4"/>
        <v>30</v>
      </c>
      <c r="H269">
        <f>'Рсчет плат'!D371</f>
        <v>193</v>
      </c>
      <c r="I269" t="e">
        <f>'Рсчет плат'!#REF!</f>
        <v>#REF!</v>
      </c>
      <c r="J269" t="e">
        <f>'Рсчет плат'!#REF!</f>
        <v>#REF!</v>
      </c>
    </row>
    <row r="270" spans="2:10" x14ac:dyDescent="0.25">
      <c r="B270" t="s">
        <v>714</v>
      </c>
      <c r="C270" s="12" t="s">
        <v>715</v>
      </c>
      <c r="D270">
        <v>5</v>
      </c>
      <c r="E270" s="14">
        <f>'ФОТ осн перс'!$H$12</f>
        <v>6</v>
      </c>
      <c r="F270">
        <f t="shared" si="4"/>
        <v>30</v>
      </c>
      <c r="H270">
        <f>'Рсчет плат'!D372</f>
        <v>193</v>
      </c>
      <c r="I270" t="e">
        <f>'Рсчет плат'!#REF!</f>
        <v>#REF!</v>
      </c>
      <c r="J270" t="e">
        <f>'Рсчет плат'!#REF!</f>
        <v>#REF!</v>
      </c>
    </row>
    <row r="271" spans="2:10" x14ac:dyDescent="0.25">
      <c r="B271" t="s">
        <v>716</v>
      </c>
      <c r="C271" s="12" t="s">
        <v>717</v>
      </c>
      <c r="D271">
        <v>5</v>
      </c>
      <c r="E271" s="14">
        <f>'ФОТ осн перс'!$H$12</f>
        <v>6</v>
      </c>
      <c r="F271">
        <f t="shared" si="4"/>
        <v>30</v>
      </c>
      <c r="H271">
        <f>'Рсчет плат'!D373</f>
        <v>193</v>
      </c>
      <c r="I271" t="e">
        <f>'Рсчет плат'!#REF!</f>
        <v>#REF!</v>
      </c>
      <c r="J271" t="e">
        <f>'Рсчет плат'!#REF!</f>
        <v>#REF!</v>
      </c>
    </row>
    <row r="272" spans="2:10" x14ac:dyDescent="0.25">
      <c r="B272" t="s">
        <v>718</v>
      </c>
      <c r="C272" s="12" t="s">
        <v>719</v>
      </c>
      <c r="D272">
        <v>8</v>
      </c>
      <c r="E272" s="14">
        <f>'ФОТ осн перс'!$H$12</f>
        <v>6</v>
      </c>
      <c r="F272">
        <f t="shared" si="4"/>
        <v>48</v>
      </c>
      <c r="H272">
        <f>'Рсчет плат'!D374</f>
        <v>215</v>
      </c>
      <c r="I272" t="e">
        <f>'Рсчет плат'!#REF!</f>
        <v>#REF!</v>
      </c>
      <c r="J272" t="e">
        <f>'Рсчет плат'!#REF!</f>
        <v>#REF!</v>
      </c>
    </row>
    <row r="273" spans="2:10" x14ac:dyDescent="0.25">
      <c r="B273" t="s">
        <v>720</v>
      </c>
      <c r="C273" s="12" t="s">
        <v>721</v>
      </c>
      <c r="D273">
        <v>60</v>
      </c>
      <c r="E273" s="14">
        <f>'ФОТ осн перс'!$H$12+10</f>
        <v>16</v>
      </c>
      <c r="F273">
        <f t="shared" si="4"/>
        <v>960</v>
      </c>
      <c r="H273">
        <f>'Рсчет плат'!D375</f>
        <v>1309</v>
      </c>
      <c r="I273" t="e">
        <f>'Рсчет плат'!#REF!</f>
        <v>#REF!</v>
      </c>
      <c r="J273" t="e">
        <f>'Рсчет плат'!#REF!</f>
        <v>#REF!</v>
      </c>
    </row>
    <row r="274" spans="2:10" x14ac:dyDescent="0.25">
      <c r="B274" t="s">
        <v>722</v>
      </c>
      <c r="C274" s="12" t="s">
        <v>723</v>
      </c>
      <c r="D274">
        <v>15</v>
      </c>
      <c r="E274" s="14">
        <f>'ФОТ осн перс'!$H$12</f>
        <v>6</v>
      </c>
      <c r="F274">
        <f t="shared" si="4"/>
        <v>90</v>
      </c>
      <c r="H274">
        <f>'Рсчет плат'!D376</f>
        <v>265</v>
      </c>
      <c r="I274" t="e">
        <f>'Рсчет плат'!#REF!</f>
        <v>#REF!</v>
      </c>
      <c r="J274" t="e">
        <f>'Рсчет плат'!#REF!</f>
        <v>#REF!</v>
      </c>
    </row>
    <row r="275" spans="2:10" x14ac:dyDescent="0.25">
      <c r="B275" t="s">
        <v>724</v>
      </c>
      <c r="C275" s="12" t="s">
        <v>725</v>
      </c>
      <c r="D275">
        <v>15</v>
      </c>
      <c r="E275" s="14">
        <f>'ФОТ осн перс'!$H$12</f>
        <v>6</v>
      </c>
      <c r="F275">
        <f t="shared" si="4"/>
        <v>90</v>
      </c>
      <c r="H275">
        <f>'Рсчет плат'!D377</f>
        <v>265</v>
      </c>
      <c r="I275" t="e">
        <f>'Рсчет плат'!#REF!</f>
        <v>#REF!</v>
      </c>
      <c r="J275" t="e">
        <f>'Рсчет плат'!#REF!</f>
        <v>#REF!</v>
      </c>
    </row>
    <row r="276" spans="2:10" x14ac:dyDescent="0.25">
      <c r="B276" t="s">
        <v>726</v>
      </c>
      <c r="C276" s="12" t="s">
        <v>727</v>
      </c>
      <c r="D276">
        <v>20</v>
      </c>
      <c r="E276" s="14">
        <f>'ФОТ осн перс'!$H$12</f>
        <v>6</v>
      </c>
      <c r="F276">
        <f t="shared" si="4"/>
        <v>120</v>
      </c>
      <c r="H276">
        <f>'Рсчет плат'!D378</f>
        <v>301</v>
      </c>
      <c r="I276" t="e">
        <f>'Рсчет плат'!#REF!</f>
        <v>#REF!</v>
      </c>
      <c r="J276" t="e">
        <f>'Рсчет плат'!#REF!</f>
        <v>#REF!</v>
      </c>
    </row>
    <row r="277" spans="2:10" x14ac:dyDescent="0.25">
      <c r="B277" t="s">
        <v>728</v>
      </c>
      <c r="C277" s="12" t="s">
        <v>729</v>
      </c>
      <c r="D277">
        <v>25</v>
      </c>
      <c r="E277" s="14">
        <f>'ФОТ осн перс'!$H$12</f>
        <v>6</v>
      </c>
      <c r="F277">
        <f t="shared" si="4"/>
        <v>150</v>
      </c>
      <c r="H277">
        <f>'Рсчет плат'!D379</f>
        <v>337</v>
      </c>
      <c r="I277" t="e">
        <f>'Рсчет плат'!#REF!</f>
        <v>#REF!</v>
      </c>
      <c r="J277" t="e">
        <f>'Рсчет плат'!#REF!</f>
        <v>#REF!</v>
      </c>
    </row>
    <row r="278" spans="2:10" x14ac:dyDescent="0.25">
      <c r="B278" t="s">
        <v>730</v>
      </c>
      <c r="C278" s="12" t="s">
        <v>731</v>
      </c>
      <c r="D278">
        <v>15</v>
      </c>
      <c r="E278" s="14">
        <f>'ФОТ осн перс'!$H$12</f>
        <v>6</v>
      </c>
      <c r="F278">
        <f t="shared" si="4"/>
        <v>90</v>
      </c>
      <c r="H278">
        <f>'Рсчет плат'!D380</f>
        <v>265</v>
      </c>
      <c r="I278" t="e">
        <f>'Рсчет плат'!#REF!</f>
        <v>#REF!</v>
      </c>
      <c r="J278" t="e">
        <f>'Рсчет плат'!#REF!</f>
        <v>#REF!</v>
      </c>
    </row>
    <row r="279" spans="2:10" x14ac:dyDescent="0.25">
      <c r="B279" t="s">
        <v>732</v>
      </c>
      <c r="C279" s="12" t="s">
        <v>733</v>
      </c>
      <c r="D279">
        <v>15</v>
      </c>
      <c r="E279" s="14">
        <f>'ФОТ осн перс'!$H$12</f>
        <v>6</v>
      </c>
      <c r="F279">
        <f t="shared" si="4"/>
        <v>90</v>
      </c>
      <c r="H279">
        <f>'Рсчет плат'!D381</f>
        <v>265</v>
      </c>
      <c r="I279" t="e">
        <f>'Рсчет плат'!#REF!</f>
        <v>#REF!</v>
      </c>
      <c r="J279" t="e">
        <f>'Рсчет плат'!#REF!</f>
        <v>#REF!</v>
      </c>
    </row>
    <row r="280" spans="2:10" x14ac:dyDescent="0.25">
      <c r="B280" t="s">
        <v>734</v>
      </c>
      <c r="C280" s="12" t="s">
        <v>735</v>
      </c>
      <c r="D280">
        <v>15</v>
      </c>
      <c r="E280" s="14">
        <f>'ФОТ осн перс'!$H$12</f>
        <v>6</v>
      </c>
      <c r="F280">
        <f t="shared" si="4"/>
        <v>90</v>
      </c>
      <c r="H280">
        <f>'Рсчет плат'!D382</f>
        <v>265</v>
      </c>
      <c r="I280" t="e">
        <f>'Рсчет плат'!#REF!</f>
        <v>#REF!</v>
      </c>
      <c r="J280" t="e">
        <f>'Рсчет плат'!#REF!</f>
        <v>#REF!</v>
      </c>
    </row>
    <row r="281" spans="2:10" x14ac:dyDescent="0.25">
      <c r="B281" t="s">
        <v>736</v>
      </c>
      <c r="C281" s="12" t="s">
        <v>737</v>
      </c>
      <c r="D281">
        <v>15</v>
      </c>
      <c r="E281" s="14">
        <f>'ФОТ осн перс'!$H$12</f>
        <v>6</v>
      </c>
      <c r="F281">
        <f t="shared" si="4"/>
        <v>90</v>
      </c>
      <c r="H281">
        <f>'Рсчет плат'!D383</f>
        <v>265</v>
      </c>
      <c r="I281" t="e">
        <f>'Рсчет плат'!#REF!</f>
        <v>#REF!</v>
      </c>
      <c r="J281" t="e">
        <f>'Рсчет плат'!#REF!</f>
        <v>#REF!</v>
      </c>
    </row>
    <row r="282" spans="2:10" x14ac:dyDescent="0.25">
      <c r="B282" t="s">
        <v>738</v>
      </c>
      <c r="C282" s="12" t="s">
        <v>739</v>
      </c>
      <c r="D282">
        <v>20</v>
      </c>
      <c r="E282" s="14">
        <f>'ФОТ осн перс'!$H$12</f>
        <v>6</v>
      </c>
      <c r="F282">
        <f t="shared" si="4"/>
        <v>120</v>
      </c>
      <c r="H282">
        <f>'Рсчет плат'!D384</f>
        <v>301</v>
      </c>
      <c r="I282" t="e">
        <f>'Рсчет плат'!#REF!</f>
        <v>#REF!</v>
      </c>
      <c r="J282" t="e">
        <f>'Рсчет плат'!#REF!</f>
        <v>#REF!</v>
      </c>
    </row>
    <row r="283" spans="2:10" x14ac:dyDescent="0.25">
      <c r="B283" t="s">
        <v>740</v>
      </c>
      <c r="C283" s="12" t="s">
        <v>741</v>
      </c>
      <c r="D283">
        <v>25</v>
      </c>
      <c r="E283" s="14">
        <f>'ФОТ осн перс'!$H$12</f>
        <v>6</v>
      </c>
      <c r="F283">
        <f t="shared" si="4"/>
        <v>150</v>
      </c>
      <c r="H283">
        <f>'Рсчет плат'!D385</f>
        <v>337</v>
      </c>
      <c r="I283" t="e">
        <f>'Рсчет плат'!#REF!</f>
        <v>#REF!</v>
      </c>
      <c r="J283" t="e">
        <f>'Рсчет плат'!#REF!</f>
        <v>#REF!</v>
      </c>
    </row>
    <row r="284" spans="2:10" x14ac:dyDescent="0.25">
      <c r="B284" t="s">
        <v>742</v>
      </c>
      <c r="C284" s="12" t="s">
        <v>743</v>
      </c>
      <c r="D284">
        <v>25</v>
      </c>
      <c r="E284" s="14">
        <f>'ФОТ осн перс'!$H$12</f>
        <v>6</v>
      </c>
      <c r="F284">
        <f t="shared" si="4"/>
        <v>150</v>
      </c>
      <c r="H284">
        <f>'Рсчет плат'!D386</f>
        <v>337</v>
      </c>
      <c r="I284" t="e">
        <f>'Рсчет плат'!#REF!</f>
        <v>#REF!</v>
      </c>
      <c r="J284" t="e">
        <f>'Рсчет плат'!#REF!</f>
        <v>#REF!</v>
      </c>
    </row>
    <row r="285" spans="2:10" x14ac:dyDescent="0.25">
      <c r="B285" t="s">
        <v>744</v>
      </c>
      <c r="C285" s="12" t="s">
        <v>745</v>
      </c>
      <c r="D285">
        <v>10</v>
      </c>
      <c r="E285" s="14">
        <f>'ФОТ осн перс'!$H$12</f>
        <v>6</v>
      </c>
      <c r="F285">
        <f t="shared" si="4"/>
        <v>60</v>
      </c>
      <c r="H285">
        <f>'Рсчет плат'!D387</f>
        <v>229</v>
      </c>
      <c r="I285" t="e">
        <f>'Рсчет плат'!#REF!</f>
        <v>#REF!</v>
      </c>
      <c r="J285" t="e">
        <f>'Рсчет плат'!#REF!</f>
        <v>#REF!</v>
      </c>
    </row>
    <row r="286" spans="2:10" x14ac:dyDescent="0.25">
      <c r="B286" t="s">
        <v>746</v>
      </c>
      <c r="C286" s="12" t="s">
        <v>747</v>
      </c>
      <c r="D286">
        <v>10</v>
      </c>
      <c r="E286" s="14">
        <f>'ФОТ осн перс'!$H$12</f>
        <v>6</v>
      </c>
      <c r="F286">
        <f t="shared" si="4"/>
        <v>60</v>
      </c>
      <c r="H286">
        <f>'Рсчет плат'!D388</f>
        <v>229</v>
      </c>
      <c r="I286" t="e">
        <f>'Рсчет плат'!#REF!</f>
        <v>#REF!</v>
      </c>
      <c r="J286" t="e">
        <f>'Рсчет плат'!#REF!</f>
        <v>#REF!</v>
      </c>
    </row>
    <row r="287" spans="2:10" x14ac:dyDescent="0.25">
      <c r="B287" t="s">
        <v>748</v>
      </c>
      <c r="C287" s="12" t="s">
        <v>749</v>
      </c>
      <c r="D287">
        <v>20</v>
      </c>
      <c r="E287" s="14">
        <f>'ФОТ осн перс'!$H$12</f>
        <v>6</v>
      </c>
      <c r="F287">
        <f t="shared" si="4"/>
        <v>120</v>
      </c>
      <c r="H287">
        <f>'Рсчет плат'!D389</f>
        <v>301</v>
      </c>
      <c r="I287" t="e">
        <f>'Рсчет плат'!#REF!</f>
        <v>#REF!</v>
      </c>
      <c r="J287" t="e">
        <f>'Рсчет плат'!#REF!</f>
        <v>#REF!</v>
      </c>
    </row>
    <row r="288" spans="2:10" x14ac:dyDescent="0.25">
      <c r="B288" t="s">
        <v>750</v>
      </c>
      <c r="C288" s="12" t="s">
        <v>751</v>
      </c>
      <c r="D288">
        <v>20</v>
      </c>
      <c r="E288" s="14">
        <f>'ФОТ осн перс'!$H$12</f>
        <v>6</v>
      </c>
      <c r="F288">
        <f t="shared" si="4"/>
        <v>120</v>
      </c>
      <c r="H288">
        <f>'Рсчет плат'!D390</f>
        <v>301</v>
      </c>
      <c r="I288" t="e">
        <f>'Рсчет плат'!#REF!</f>
        <v>#REF!</v>
      </c>
      <c r="J288" t="e">
        <f>'Рсчет плат'!#REF!</f>
        <v>#REF!</v>
      </c>
    </row>
    <row r="289" spans="2:10" x14ac:dyDescent="0.25">
      <c r="B289" t="s">
        <v>752</v>
      </c>
      <c r="C289" s="12" t="s">
        <v>753</v>
      </c>
      <c r="D289">
        <v>20</v>
      </c>
      <c r="E289" s="14">
        <f>'ФОТ осн перс'!$H$12</f>
        <v>6</v>
      </c>
      <c r="F289">
        <f t="shared" si="4"/>
        <v>120</v>
      </c>
      <c r="H289">
        <f>'Рсчет плат'!D391</f>
        <v>301</v>
      </c>
      <c r="I289" t="e">
        <f>'Рсчет плат'!#REF!</f>
        <v>#REF!</v>
      </c>
      <c r="J289" t="e">
        <f>'Рсчет плат'!#REF!</f>
        <v>#REF!</v>
      </c>
    </row>
    <row r="290" spans="2:10" x14ac:dyDescent="0.25">
      <c r="B290" t="s">
        <v>754</v>
      </c>
      <c r="C290" s="12" t="s">
        <v>755</v>
      </c>
      <c r="D290">
        <v>15</v>
      </c>
      <c r="E290" s="14">
        <f>'ФОТ осн перс'!$H$12</f>
        <v>6</v>
      </c>
      <c r="F290">
        <f t="shared" si="4"/>
        <v>90</v>
      </c>
      <c r="H290">
        <f>'Рсчет плат'!D392</f>
        <v>265</v>
      </c>
      <c r="I290" t="e">
        <f>'Рсчет плат'!#REF!</f>
        <v>#REF!</v>
      </c>
      <c r="J290" t="e">
        <f>'Рсчет плат'!#REF!</f>
        <v>#REF!</v>
      </c>
    </row>
    <row r="291" spans="2:10" x14ac:dyDescent="0.25">
      <c r="B291" t="s">
        <v>756</v>
      </c>
      <c r="C291" s="12" t="s">
        <v>757</v>
      </c>
      <c r="D291">
        <v>25</v>
      </c>
      <c r="E291" s="14">
        <f>'ФОТ осн перс'!$H$12</f>
        <v>6</v>
      </c>
      <c r="F291">
        <f t="shared" si="4"/>
        <v>150</v>
      </c>
      <c r="H291">
        <f>'Рсчет плат'!D393</f>
        <v>337</v>
      </c>
      <c r="I291" t="e">
        <f>'Рсчет плат'!#REF!</f>
        <v>#REF!</v>
      </c>
      <c r="J291" t="e">
        <f>'Рсчет плат'!#REF!</f>
        <v>#REF!</v>
      </c>
    </row>
    <row r="292" spans="2:10" x14ac:dyDescent="0.25">
      <c r="B292" t="s">
        <v>758</v>
      </c>
      <c r="C292" s="12" t="s">
        <v>759</v>
      </c>
      <c r="D292">
        <v>25</v>
      </c>
      <c r="E292" s="14">
        <f>'ФОТ осн перс'!$H$12</f>
        <v>6</v>
      </c>
      <c r="F292">
        <f t="shared" si="4"/>
        <v>150</v>
      </c>
      <c r="H292">
        <f>'Рсчет плат'!D394</f>
        <v>337</v>
      </c>
      <c r="I292" t="e">
        <f>'Рсчет плат'!#REF!</f>
        <v>#REF!</v>
      </c>
      <c r="J292" t="e">
        <f>'Рсчет плат'!#REF!</f>
        <v>#REF!</v>
      </c>
    </row>
    <row r="293" spans="2:10" x14ac:dyDescent="0.25">
      <c r="B293" t="s">
        <v>760</v>
      </c>
      <c r="C293" s="12" t="s">
        <v>761</v>
      </c>
      <c r="D293">
        <v>25</v>
      </c>
      <c r="E293" s="14">
        <f>'ФОТ осн перс'!$H$12</f>
        <v>6</v>
      </c>
      <c r="F293">
        <f t="shared" si="4"/>
        <v>150</v>
      </c>
      <c r="H293">
        <f>'Рсчет плат'!D395</f>
        <v>337</v>
      </c>
      <c r="I293" t="e">
        <f>'Рсчет плат'!#REF!</f>
        <v>#REF!</v>
      </c>
      <c r="J293" t="e">
        <f>'Рсчет плат'!#REF!</f>
        <v>#REF!</v>
      </c>
    </row>
    <row r="294" spans="2:10" x14ac:dyDescent="0.25">
      <c r="B294" t="s">
        <v>762</v>
      </c>
      <c r="C294" s="12" t="s">
        <v>763</v>
      </c>
      <c r="D294">
        <v>25</v>
      </c>
      <c r="E294" s="14">
        <f>'ФОТ осн перс'!$H$12</f>
        <v>6</v>
      </c>
      <c r="F294">
        <f t="shared" si="4"/>
        <v>150</v>
      </c>
      <c r="H294">
        <f>'Рсчет плат'!D396</f>
        <v>337</v>
      </c>
      <c r="I294" t="e">
        <f>'Рсчет плат'!#REF!</f>
        <v>#REF!</v>
      </c>
      <c r="J294" t="e">
        <f>'Рсчет плат'!#REF!</f>
        <v>#REF!</v>
      </c>
    </row>
    <row r="295" spans="2:10" x14ac:dyDescent="0.25">
      <c r="B295" t="s">
        <v>764</v>
      </c>
      <c r="C295" s="12" t="s">
        <v>765</v>
      </c>
      <c r="D295">
        <v>30</v>
      </c>
      <c r="E295" s="14">
        <f>'ФОТ осн перс'!$H$12</f>
        <v>6</v>
      </c>
      <c r="F295">
        <f t="shared" si="4"/>
        <v>180</v>
      </c>
      <c r="H295">
        <f>'Рсчет плат'!D397</f>
        <v>373</v>
      </c>
      <c r="I295" t="e">
        <f>'Рсчет плат'!#REF!</f>
        <v>#REF!</v>
      </c>
      <c r="J295" t="e">
        <f>'Рсчет плат'!#REF!</f>
        <v>#REF!</v>
      </c>
    </row>
    <row r="296" spans="2:10" x14ac:dyDescent="0.25">
      <c r="C296" s="12" t="s">
        <v>766</v>
      </c>
      <c r="D296">
        <v>30</v>
      </c>
      <c r="E296" s="14">
        <f>'ФОТ осн перс'!$H$12</f>
        <v>6</v>
      </c>
      <c r="F296">
        <f t="shared" si="4"/>
        <v>180</v>
      </c>
      <c r="H296">
        <f>'Рсчет плат'!D398</f>
        <v>373</v>
      </c>
      <c r="I296" t="e">
        <f>'Рсчет плат'!#REF!</f>
        <v>#REF!</v>
      </c>
      <c r="J296" t="e">
        <f>'Рсчет плат'!#REF!</f>
        <v>#REF!</v>
      </c>
    </row>
    <row r="297" spans="2:10" x14ac:dyDescent="0.25">
      <c r="B297" s="43" t="s">
        <v>767</v>
      </c>
      <c r="C297" s="45"/>
      <c r="D297" s="43"/>
      <c r="E297" s="44"/>
      <c r="F297" s="43"/>
      <c r="H297">
        <f>'Рсчет плат'!D399</f>
        <v>0</v>
      </c>
      <c r="I297" t="e">
        <f>'Рсчет плат'!#REF!</f>
        <v>#REF!</v>
      </c>
      <c r="J297" t="e">
        <f>'Рсчет плат'!#REF!</f>
        <v>#REF!</v>
      </c>
    </row>
    <row r="298" spans="2:10" ht="30" x14ac:dyDescent="0.25">
      <c r="B298" t="s">
        <v>768</v>
      </c>
      <c r="C298" s="12" t="s">
        <v>769</v>
      </c>
      <c r="D298">
        <v>25</v>
      </c>
      <c r="E298" s="14">
        <f>'ФОТ осн перс'!$H$12+4</f>
        <v>10</v>
      </c>
      <c r="F298">
        <f t="shared" si="4"/>
        <v>250</v>
      </c>
      <c r="H298">
        <f>'Рсчет плат'!D400</f>
        <v>435</v>
      </c>
      <c r="I298" t="e">
        <f>'Рсчет плат'!#REF!</f>
        <v>#REF!</v>
      </c>
      <c r="J298" t="e">
        <f>'Рсчет плат'!#REF!</f>
        <v>#REF!</v>
      </c>
    </row>
    <row r="299" spans="2:10" ht="30" x14ac:dyDescent="0.25">
      <c r="B299" t="s">
        <v>768</v>
      </c>
      <c r="C299" s="12" t="s">
        <v>770</v>
      </c>
      <c r="D299">
        <v>25</v>
      </c>
      <c r="E299" s="14">
        <f>'ФОТ осн перс'!$H$12+4</f>
        <v>10</v>
      </c>
      <c r="F299">
        <f t="shared" si="4"/>
        <v>250</v>
      </c>
      <c r="H299">
        <f>'Рсчет плат'!D401</f>
        <v>1318</v>
      </c>
      <c r="I299" t="e">
        <f>'Рсчет плат'!#REF!</f>
        <v>#REF!</v>
      </c>
      <c r="J299" t="e">
        <f>'Рсчет плат'!#REF!</f>
        <v>#REF!</v>
      </c>
    </row>
    <row r="300" spans="2:10" x14ac:dyDescent="0.25">
      <c r="B300" t="s">
        <v>771</v>
      </c>
      <c r="C300" s="12" t="s">
        <v>772</v>
      </c>
      <c r="D300">
        <v>45</v>
      </c>
      <c r="E300" s="14">
        <f>'ФОТ осн перс'!$H$12+4</f>
        <v>10</v>
      </c>
      <c r="F300">
        <f t="shared" si="4"/>
        <v>450</v>
      </c>
      <c r="H300">
        <f>'Рсчет плат'!D402</f>
        <v>663</v>
      </c>
      <c r="I300" t="e">
        <f>'Рсчет плат'!#REF!</f>
        <v>#REF!</v>
      </c>
      <c r="J300" t="e">
        <f>'Рсчет плат'!#REF!</f>
        <v>#REF!</v>
      </c>
    </row>
    <row r="301" spans="2:10" x14ac:dyDescent="0.25">
      <c r="C301" s="12" t="s">
        <v>774</v>
      </c>
      <c r="D301">
        <v>10</v>
      </c>
      <c r="E301" s="14">
        <f>'ФОТ осн перс'!$H$12</f>
        <v>6</v>
      </c>
      <c r="F301">
        <f t="shared" si="4"/>
        <v>60</v>
      </c>
      <c r="H301">
        <f>'Рсчет плат'!D403</f>
        <v>95</v>
      </c>
      <c r="I301" t="e">
        <f>'Рсчет плат'!#REF!</f>
        <v>#REF!</v>
      </c>
      <c r="J301" t="e">
        <f>'Рсчет плат'!#REF!</f>
        <v>#REF!</v>
      </c>
    </row>
    <row r="302" spans="2:10" x14ac:dyDescent="0.25">
      <c r="B302" s="43" t="s">
        <v>775</v>
      </c>
      <c r="C302" s="45"/>
      <c r="D302" s="43"/>
      <c r="E302" s="44">
        <f>'ФОТ осн перс'!$H$6+'ФОТ осн перс'!$H$12</f>
        <v>18</v>
      </c>
      <c r="F302" s="43">
        <f t="shared" si="4"/>
        <v>0</v>
      </c>
      <c r="H302">
        <f>'Рсчет плат'!D404</f>
        <v>0</v>
      </c>
      <c r="I302" t="e">
        <f>'Рсчет плат'!#REF!</f>
        <v>#REF!</v>
      </c>
      <c r="J302" t="e">
        <f>'Рсчет плат'!#REF!</f>
        <v>#REF!</v>
      </c>
    </row>
    <row r="303" spans="2:10" ht="30" x14ac:dyDescent="0.25">
      <c r="B303" t="s">
        <v>776</v>
      </c>
      <c r="C303" s="12" t="s">
        <v>777</v>
      </c>
      <c r="D303">
        <v>40</v>
      </c>
      <c r="E303" s="14">
        <f>'ФОТ осн перс'!$H$6+'ФОТ осн перс'!$H$12</f>
        <v>18</v>
      </c>
      <c r="F303">
        <f t="shared" si="4"/>
        <v>720</v>
      </c>
      <c r="H303">
        <f>'Рсчет плат'!D405</f>
        <v>982</v>
      </c>
      <c r="I303" t="e">
        <f>'Рсчет плат'!#REF!</f>
        <v>#REF!</v>
      </c>
      <c r="J303" t="e">
        <f>'Рсчет плат'!#REF!</f>
        <v>#REF!</v>
      </c>
    </row>
    <row r="304" spans="2:10" x14ac:dyDescent="0.25">
      <c r="C304" s="12" t="s">
        <v>779</v>
      </c>
      <c r="D304">
        <v>105</v>
      </c>
      <c r="E304" s="14">
        <f>'ФОТ осн перс'!$H$6+'ФОТ осн перс'!$H$12</f>
        <v>18</v>
      </c>
      <c r="F304">
        <f t="shared" si="4"/>
        <v>1890</v>
      </c>
      <c r="H304">
        <f>'Рсчет плат'!D406</f>
        <v>2386</v>
      </c>
      <c r="I304" t="e">
        <f>'Рсчет плат'!#REF!</f>
        <v>#REF!</v>
      </c>
      <c r="J304" t="e">
        <f>'Рсчет плат'!#REF!</f>
        <v>#REF!</v>
      </c>
    </row>
    <row r="305" spans="2:10" ht="30" x14ac:dyDescent="0.25">
      <c r="C305" s="12" t="s">
        <v>781</v>
      </c>
      <c r="D305">
        <v>35</v>
      </c>
      <c r="E305" s="14">
        <f>'ФОТ осн перс'!$H$6+'ФОТ осн перс'!$H$12</f>
        <v>18</v>
      </c>
      <c r="F305">
        <f t="shared" si="4"/>
        <v>630</v>
      </c>
      <c r="H305">
        <f>'Рсчет плат'!D407</f>
        <v>874</v>
      </c>
      <c r="I305" t="e">
        <f>'Рсчет плат'!#REF!</f>
        <v>#REF!</v>
      </c>
      <c r="J305" t="e">
        <f>'Рсчет плат'!#REF!</f>
        <v>#REF!</v>
      </c>
    </row>
    <row r="306" spans="2:10" ht="30" x14ac:dyDescent="0.25">
      <c r="C306" s="12" t="s">
        <v>783</v>
      </c>
      <c r="E306" s="14">
        <f>'ФОТ осн перс'!$H$6+'ФОТ осн перс'!$H$12</f>
        <v>18</v>
      </c>
      <c r="F306">
        <f t="shared" si="4"/>
        <v>0</v>
      </c>
      <c r="H306">
        <f>'Рсчет плат'!D408</f>
        <v>688</v>
      </c>
      <c r="I306" t="e">
        <f>'Рсчет плат'!#REF!</f>
        <v>#REF!</v>
      </c>
      <c r="J306" t="e">
        <f>'Рсчет плат'!#REF!</f>
        <v>#REF!</v>
      </c>
    </row>
    <row r="307" spans="2:10" x14ac:dyDescent="0.25">
      <c r="C307" s="12" t="s">
        <v>785</v>
      </c>
      <c r="D307">
        <v>130</v>
      </c>
      <c r="E307" s="14">
        <f>'ФОТ осн перс'!$H$6+'ФОТ осн перс'!$H$12</f>
        <v>18</v>
      </c>
      <c r="F307">
        <f t="shared" si="4"/>
        <v>2340</v>
      </c>
      <c r="H307">
        <f>'Рсчет плат'!D409</f>
        <v>2956</v>
      </c>
      <c r="I307" t="e">
        <f>'Рсчет плат'!#REF!</f>
        <v>#REF!</v>
      </c>
      <c r="J307" t="e">
        <f>'Рсчет плат'!#REF!</f>
        <v>#REF!</v>
      </c>
    </row>
    <row r="308" spans="2:10" ht="15.75" thickBot="1" x14ac:dyDescent="0.3">
      <c r="C308" s="12" t="s">
        <v>787</v>
      </c>
      <c r="D308">
        <v>50</v>
      </c>
      <c r="E308" s="14">
        <f>'ФОТ осн перс'!$H$6+'ФОТ осн перс'!$H$12</f>
        <v>18</v>
      </c>
      <c r="F308">
        <f t="shared" si="4"/>
        <v>900</v>
      </c>
      <c r="H308">
        <f>'Рсчет плат'!D410</f>
        <v>1198</v>
      </c>
      <c r="I308" t="e">
        <f>'Рсчет плат'!#REF!</f>
        <v>#REF!</v>
      </c>
      <c r="J308" t="e">
        <f>'Рсчет плат'!#REF!</f>
        <v>#REF!</v>
      </c>
    </row>
    <row r="309" spans="2:10" ht="16.5" thickBot="1" x14ac:dyDescent="0.3">
      <c r="B309" t="s">
        <v>989</v>
      </c>
      <c r="C309" s="49" t="s">
        <v>990</v>
      </c>
      <c r="D309">
        <v>7</v>
      </c>
      <c r="E309">
        <f>'ФОТ осн перс'!H15</f>
        <v>6</v>
      </c>
      <c r="F309">
        <f t="shared" si="4"/>
        <v>42</v>
      </c>
      <c r="H309">
        <f>'Рсчет плат'!D104</f>
        <v>68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8"/>
  <sheetViews>
    <sheetView topLeftCell="A16" workbookViewId="0">
      <selection activeCell="C28" sqref="C28"/>
    </sheetView>
  </sheetViews>
  <sheetFormatPr defaultRowHeight="15" x14ac:dyDescent="0.25"/>
  <cols>
    <col min="2" max="2" width="50.42578125" style="12" customWidth="1"/>
  </cols>
  <sheetData>
    <row r="3" spans="2:3" x14ac:dyDescent="0.25">
      <c r="B3" s="12" t="s">
        <v>977</v>
      </c>
      <c r="C3" t="s">
        <v>978</v>
      </c>
    </row>
    <row r="4" spans="2:3" ht="30" x14ac:dyDescent="0.25">
      <c r="B4" s="11" t="s">
        <v>74</v>
      </c>
      <c r="C4">
        <f>'Рсчет плат'!D22</f>
        <v>525</v>
      </c>
    </row>
    <row r="5" spans="2:3" ht="30" x14ac:dyDescent="0.25">
      <c r="B5" s="12" t="str">
        <f>'Рсчет плат'!C117</f>
        <v>Ультразвуковое исследование плода при сроке беременности до тринадцати недель</v>
      </c>
      <c r="C5">
        <f>'Рсчет плат'!D117</f>
        <v>1050</v>
      </c>
    </row>
    <row r="6" spans="2:3" ht="60" x14ac:dyDescent="0.25">
      <c r="B6" s="12" t="str">
        <f>'Рсчет плат'!C351</f>
        <v>Исследование уровня антител классов М, G (IgM, IgG) к вирусу иммунодефицита человека ВИЧ-1/2 и антигена р24 (Human immunodeficiency virus HIV 1/2 + Agp24) в крови</v>
      </c>
      <c r="C6">
        <f>'Рсчет плат'!D351</f>
        <v>304</v>
      </c>
    </row>
    <row r="7" spans="2:3" ht="30" x14ac:dyDescent="0.25">
      <c r="B7" s="12" t="str">
        <f>'Рсчет плат'!C352</f>
        <v>Определение антигена (HbeAg) вируса гепатита В (Hepatitis В virus) в крови</v>
      </c>
      <c r="C7">
        <f>'Рсчет плат'!D352</f>
        <v>304</v>
      </c>
    </row>
    <row r="8" spans="2:3" ht="30" x14ac:dyDescent="0.25">
      <c r="B8" s="12" t="str">
        <f>'Рсчет плат'!C353</f>
        <v>Определение антигена вируса гепатита С (Hepatitis С virus) в крови</v>
      </c>
      <c r="C8">
        <f>'Рсчет плат'!D353</f>
        <v>448</v>
      </c>
    </row>
    <row r="9" spans="2:3" x14ac:dyDescent="0.25">
      <c r="B9" s="12" t="str">
        <f>'Рсчет плат'!C298</f>
        <v>Общий (клинический) анализ крови</v>
      </c>
      <c r="C9">
        <f>'Рсчет плат'!D298</f>
        <v>376</v>
      </c>
    </row>
    <row r="10" spans="2:3" x14ac:dyDescent="0.25">
      <c r="B10" s="12" t="str">
        <f>'Рсчет плат'!C302</f>
        <v>Общий (клинический) анализ мочи</v>
      </c>
      <c r="C10">
        <f>'Рсчет плат'!D302</f>
        <v>268</v>
      </c>
    </row>
    <row r="11" spans="2:3" x14ac:dyDescent="0.25">
      <c r="B11" s="12" t="str">
        <f>'Рсчет плат'!C259</f>
        <v>Определение основных групп по системе AB0</v>
      </c>
      <c r="C11">
        <f>'Рсчет плат'!D259</f>
        <v>217</v>
      </c>
    </row>
    <row r="12" spans="2:3" ht="30" x14ac:dyDescent="0.25">
      <c r="B12" s="12" t="str">
        <f>'Рсчет плат'!C303</f>
        <v>Коагулограмма (ориентировочное исследование системы гемостаза)</v>
      </c>
      <c r="C12">
        <f>'Рсчет плат'!D303</f>
        <v>772</v>
      </c>
    </row>
    <row r="13" spans="2:3" ht="30" x14ac:dyDescent="0.25">
      <c r="B13" s="12" t="str">
        <f>'Рсчет плат'!C335</f>
        <v>Микроскопическое исследование влагалищных мазков</v>
      </c>
      <c r="C13">
        <f>'Рсчет плат'!D335</f>
        <v>340</v>
      </c>
    </row>
    <row r="14" spans="2:3" x14ac:dyDescent="0.25">
      <c r="B14" s="12" t="str">
        <f>'Рсчет плат'!C227</f>
        <v>Исследование уровня глюкозы в крови</v>
      </c>
      <c r="C14">
        <f>'Рсчет плат'!D227</f>
        <v>376</v>
      </c>
    </row>
    <row r="15" spans="2:3" ht="30" x14ac:dyDescent="0.25">
      <c r="B15" s="12" t="str">
        <f>'Рсчет плат'!C238</f>
        <v>Определение активности аланинаминотрансферазы в крови</v>
      </c>
      <c r="C15">
        <f>'Рсчет плат'!D238</f>
        <v>376</v>
      </c>
    </row>
    <row r="16" spans="2:3" ht="30" x14ac:dyDescent="0.25">
      <c r="B16" s="12" t="str">
        <f>'Рсчет плат'!C237</f>
        <v>Определение активности аспартатаминотрансферазы в крови</v>
      </c>
      <c r="C16">
        <f>'Рсчет плат'!D237</f>
        <v>376</v>
      </c>
    </row>
    <row r="17" spans="2:3" x14ac:dyDescent="0.25">
      <c r="B17" s="12" t="str">
        <f>'Рсчет плат'!C219</f>
        <v>Исследование уровня общего белка в крови</v>
      </c>
      <c r="C17">
        <f>'Рсчет плат'!D219</f>
        <v>376</v>
      </c>
    </row>
    <row r="18" spans="2:3" x14ac:dyDescent="0.25">
      <c r="B18" s="12" t="str">
        <f>'Рсчет плат'!C224</f>
        <v>Исследование уровня общего билирубина в крови</v>
      </c>
      <c r="C18">
        <f>'Рсчет плат'!D224</f>
        <v>376</v>
      </c>
    </row>
    <row r="19" spans="2:3" x14ac:dyDescent="0.25">
      <c r="B19" s="12" t="str">
        <f>'Рсчет плат'!C223</f>
        <v>Исследование уровня креатинина в крови</v>
      </c>
      <c r="C19">
        <f>'Рсчет плат'!D223</f>
        <v>376</v>
      </c>
    </row>
    <row r="20" spans="2:3" x14ac:dyDescent="0.25">
      <c r="B20" s="12" t="str">
        <f>'Рсчет плат'!C221</f>
        <v>Исследование уровня мочевины в крови</v>
      </c>
      <c r="C20">
        <f>'Рсчет плат'!D221</f>
        <v>376</v>
      </c>
    </row>
    <row r="21" spans="2:3" x14ac:dyDescent="0.25">
      <c r="B21" s="12" t="s">
        <v>979</v>
      </c>
    </row>
    <row r="22" spans="2:3" x14ac:dyDescent="0.25">
      <c r="B22" s="46" t="s">
        <v>980</v>
      </c>
      <c r="C22">
        <v>68</v>
      </c>
    </row>
    <row r="23" spans="2:3" x14ac:dyDescent="0.25">
      <c r="B23" s="46" t="s">
        <v>981</v>
      </c>
      <c r="C23">
        <v>5</v>
      </c>
    </row>
    <row r="24" spans="2:3" x14ac:dyDescent="0.25">
      <c r="B24" s="46" t="s">
        <v>982</v>
      </c>
      <c r="C24">
        <v>47</v>
      </c>
    </row>
    <row r="25" spans="2:3" x14ac:dyDescent="0.25">
      <c r="B25" s="46" t="s">
        <v>983</v>
      </c>
      <c r="C25">
        <v>105</v>
      </c>
    </row>
    <row r="26" spans="2:3" x14ac:dyDescent="0.25">
      <c r="B26" s="46" t="s">
        <v>984</v>
      </c>
      <c r="C26">
        <v>26</v>
      </c>
    </row>
    <row r="27" spans="2:3" ht="30" x14ac:dyDescent="0.25">
      <c r="B27" s="12" t="s">
        <v>985</v>
      </c>
      <c r="C27">
        <f>((27765204-(2263*1663))/2263/10)</f>
        <v>1060.6201944321697</v>
      </c>
    </row>
    <row r="28" spans="2:3" x14ac:dyDescent="0.25">
      <c r="C28">
        <f>SUM(C4:C27)</f>
        <v>8547.6201944321692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4"/>
  <sheetViews>
    <sheetView tabSelected="1" view="pageBreakPreview" topLeftCell="A715" zoomScale="85" zoomScaleNormal="85" zoomScaleSheetLayoutView="85" workbookViewId="0">
      <selection activeCell="B726" sqref="B726:C726"/>
    </sheetView>
  </sheetViews>
  <sheetFormatPr defaultRowHeight="15" x14ac:dyDescent="0.25"/>
  <cols>
    <col min="1" max="1" width="5.28515625" style="57" customWidth="1"/>
    <col min="2" max="2" width="15.42578125" style="59" customWidth="1"/>
    <col min="3" max="3" width="72" style="60" customWidth="1"/>
    <col min="4" max="4" width="9.42578125" style="59" customWidth="1"/>
  </cols>
  <sheetData>
    <row r="1" spans="1:4" ht="19.5" customHeight="1" x14ac:dyDescent="0.25"/>
    <row r="2" spans="1:4" ht="15.75" x14ac:dyDescent="0.25">
      <c r="D2" s="61" t="s">
        <v>998</v>
      </c>
    </row>
    <row r="3" spans="1:4" ht="15.75" x14ac:dyDescent="0.25">
      <c r="D3" s="61" t="s">
        <v>999</v>
      </c>
    </row>
    <row r="4" spans="1:4" ht="21" customHeight="1" x14ac:dyDescent="0.25">
      <c r="D4" s="61" t="s">
        <v>1004</v>
      </c>
    </row>
    <row r="6" spans="1:4" x14ac:dyDescent="0.25">
      <c r="A6" s="79" t="s">
        <v>1000</v>
      </c>
      <c r="B6" s="79"/>
      <c r="C6" s="79"/>
      <c r="D6" s="79"/>
    </row>
    <row r="7" spans="1:4" x14ac:dyDescent="0.25">
      <c r="A7" s="79" t="s">
        <v>1001</v>
      </c>
      <c r="B7" s="79"/>
      <c r="C7" s="79"/>
      <c r="D7" s="79"/>
    </row>
    <row r="9" spans="1:4" ht="47.25" x14ac:dyDescent="0.25">
      <c r="A9" s="58" t="s">
        <v>1003</v>
      </c>
      <c r="B9" s="62" t="s">
        <v>36</v>
      </c>
      <c r="C9" s="62" t="s">
        <v>35</v>
      </c>
      <c r="D9" s="62" t="s">
        <v>997</v>
      </c>
    </row>
    <row r="10" spans="1:4" x14ac:dyDescent="0.25">
      <c r="A10" s="56">
        <v>1</v>
      </c>
      <c r="B10" s="63">
        <v>2</v>
      </c>
      <c r="C10" s="64">
        <v>3</v>
      </c>
      <c r="D10" s="63">
        <v>4</v>
      </c>
    </row>
    <row r="11" spans="1:4" ht="15.75" x14ac:dyDescent="0.25">
      <c r="A11" s="50"/>
      <c r="B11" s="80" t="s">
        <v>48</v>
      </c>
      <c r="C11" s="81"/>
      <c r="D11" s="82"/>
    </row>
    <row r="12" spans="1:4" ht="30" x14ac:dyDescent="0.25">
      <c r="A12" s="50">
        <v>1</v>
      </c>
      <c r="B12" s="65" t="s">
        <v>37</v>
      </c>
      <c r="C12" s="66" t="s">
        <v>992</v>
      </c>
      <c r="D12" s="67">
        <v>525</v>
      </c>
    </row>
    <row r="13" spans="1:4" ht="30" x14ac:dyDescent="0.25">
      <c r="A13" s="50">
        <v>2</v>
      </c>
      <c r="B13" s="68" t="s">
        <v>49</v>
      </c>
      <c r="C13" s="66" t="s">
        <v>993</v>
      </c>
      <c r="D13" s="67">
        <v>397</v>
      </c>
    </row>
    <row r="14" spans="1:4" ht="30" x14ac:dyDescent="0.25">
      <c r="A14" s="50">
        <v>3</v>
      </c>
      <c r="B14" s="68" t="s">
        <v>51</v>
      </c>
      <c r="C14" s="66" t="s">
        <v>994</v>
      </c>
      <c r="D14" s="67">
        <v>397</v>
      </c>
    </row>
    <row r="15" spans="1:4" ht="30" x14ac:dyDescent="0.25">
      <c r="A15" s="50">
        <v>4</v>
      </c>
      <c r="B15" s="68" t="s">
        <v>53</v>
      </c>
      <c r="C15" s="66" t="s">
        <v>995</v>
      </c>
      <c r="D15" s="67">
        <v>248</v>
      </c>
    </row>
    <row r="16" spans="1:4" x14ac:dyDescent="0.25">
      <c r="A16" s="50"/>
      <c r="B16" s="83" t="s">
        <v>1002</v>
      </c>
      <c r="C16" s="84"/>
      <c r="D16" s="85"/>
    </row>
    <row r="17" spans="1:4" ht="30" x14ac:dyDescent="0.25">
      <c r="A17" s="50">
        <v>5</v>
      </c>
      <c r="B17" s="68" t="s">
        <v>55</v>
      </c>
      <c r="C17" s="66" t="s">
        <v>56</v>
      </c>
      <c r="D17" s="67">
        <v>525</v>
      </c>
    </row>
    <row r="18" spans="1:4" ht="30" x14ac:dyDescent="0.25">
      <c r="A18" s="50">
        <v>6</v>
      </c>
      <c r="B18" s="68" t="s">
        <v>57</v>
      </c>
      <c r="C18" s="66" t="s">
        <v>58</v>
      </c>
      <c r="D18" s="67">
        <v>397</v>
      </c>
    </row>
    <row r="19" spans="1:4" ht="30" x14ac:dyDescent="0.25">
      <c r="A19" s="50">
        <v>7</v>
      </c>
      <c r="B19" s="68" t="s">
        <v>59</v>
      </c>
      <c r="C19" s="66" t="s">
        <v>60</v>
      </c>
      <c r="D19" s="67">
        <v>397</v>
      </c>
    </row>
    <row r="20" spans="1:4" ht="30" x14ac:dyDescent="0.25">
      <c r="A20" s="50">
        <v>8</v>
      </c>
      <c r="B20" s="68" t="s">
        <v>61</v>
      </c>
      <c r="C20" s="66" t="s">
        <v>62</v>
      </c>
      <c r="D20" s="67">
        <v>248</v>
      </c>
    </row>
    <row r="21" spans="1:4" x14ac:dyDescent="0.25">
      <c r="A21" s="50"/>
      <c r="B21" s="83" t="s">
        <v>63</v>
      </c>
      <c r="C21" s="84"/>
      <c r="D21" s="85"/>
    </row>
    <row r="22" spans="1:4" x14ac:dyDescent="0.25">
      <c r="A22" s="50">
        <v>9</v>
      </c>
      <c r="B22" s="68" t="s">
        <v>64</v>
      </c>
      <c r="C22" s="66" t="s">
        <v>65</v>
      </c>
      <c r="D22" s="67">
        <v>525</v>
      </c>
    </row>
    <row r="23" spans="1:4" x14ac:dyDescent="0.25">
      <c r="A23" s="50">
        <v>10</v>
      </c>
      <c r="B23" s="68" t="s">
        <v>66</v>
      </c>
      <c r="C23" s="66" t="s">
        <v>67</v>
      </c>
      <c r="D23" s="67">
        <v>397</v>
      </c>
    </row>
    <row r="24" spans="1:4" x14ac:dyDescent="0.25">
      <c r="A24" s="50">
        <v>11</v>
      </c>
      <c r="B24" s="68" t="s">
        <v>68</v>
      </c>
      <c r="C24" s="66" t="s">
        <v>69</v>
      </c>
      <c r="D24" s="67">
        <v>397</v>
      </c>
    </row>
    <row r="25" spans="1:4" ht="30" x14ac:dyDescent="0.25">
      <c r="A25" s="50">
        <v>12</v>
      </c>
      <c r="B25" s="68" t="s">
        <v>70</v>
      </c>
      <c r="C25" s="66" t="s">
        <v>71</v>
      </c>
      <c r="D25" s="67">
        <v>248</v>
      </c>
    </row>
    <row r="26" spans="1:4" x14ac:dyDescent="0.25">
      <c r="A26" s="50"/>
      <c r="B26" s="83" t="s">
        <v>72</v>
      </c>
      <c r="C26" s="84"/>
      <c r="D26" s="85"/>
    </row>
    <row r="27" spans="1:4" x14ac:dyDescent="0.25">
      <c r="A27" s="50">
        <v>13</v>
      </c>
      <c r="B27" s="68" t="s">
        <v>73</v>
      </c>
      <c r="C27" s="66" t="s">
        <v>74</v>
      </c>
      <c r="D27" s="67">
        <v>540</v>
      </c>
    </row>
    <row r="28" spans="1:4" x14ac:dyDescent="0.25">
      <c r="A28" s="50">
        <v>14</v>
      </c>
      <c r="B28" s="68" t="s">
        <v>75</v>
      </c>
      <c r="C28" s="66" t="s">
        <v>76</v>
      </c>
      <c r="D28" s="67">
        <v>413</v>
      </c>
    </row>
    <row r="29" spans="1:4" x14ac:dyDescent="0.25">
      <c r="A29" s="50">
        <v>15</v>
      </c>
      <c r="B29" s="68" t="s">
        <v>77</v>
      </c>
      <c r="C29" s="66" t="s">
        <v>78</v>
      </c>
      <c r="D29" s="67">
        <v>413</v>
      </c>
    </row>
    <row r="30" spans="1:4" x14ac:dyDescent="0.25">
      <c r="A30" s="50">
        <v>16</v>
      </c>
      <c r="B30" s="68" t="s">
        <v>79</v>
      </c>
      <c r="C30" s="66" t="s">
        <v>80</v>
      </c>
      <c r="D30" s="67">
        <v>264</v>
      </c>
    </row>
    <row r="31" spans="1:4" x14ac:dyDescent="0.25">
      <c r="A31" s="50"/>
      <c r="B31" s="83" t="s">
        <v>81</v>
      </c>
      <c r="C31" s="84"/>
      <c r="D31" s="85"/>
    </row>
    <row r="32" spans="1:4" x14ac:dyDescent="0.25">
      <c r="A32" s="50">
        <v>17</v>
      </c>
      <c r="B32" s="68" t="s">
        <v>82</v>
      </c>
      <c r="C32" s="66" t="s">
        <v>83</v>
      </c>
      <c r="D32" s="67">
        <v>525</v>
      </c>
    </row>
    <row r="33" spans="1:4" x14ac:dyDescent="0.25">
      <c r="A33" s="50">
        <v>18</v>
      </c>
      <c r="B33" s="68" t="s">
        <v>84</v>
      </c>
      <c r="C33" s="66" t="s">
        <v>85</v>
      </c>
      <c r="D33" s="67">
        <v>397</v>
      </c>
    </row>
    <row r="34" spans="1:4" x14ac:dyDescent="0.25">
      <c r="A34" s="50">
        <v>19</v>
      </c>
      <c r="B34" s="68" t="s">
        <v>86</v>
      </c>
      <c r="C34" s="66" t="s">
        <v>87</v>
      </c>
      <c r="D34" s="67">
        <v>397</v>
      </c>
    </row>
    <row r="35" spans="1:4" x14ac:dyDescent="0.25">
      <c r="A35" s="50">
        <v>20</v>
      </c>
      <c r="B35" s="68" t="s">
        <v>88</v>
      </c>
      <c r="C35" s="66" t="s">
        <v>89</v>
      </c>
      <c r="D35" s="67">
        <v>248</v>
      </c>
    </row>
    <row r="36" spans="1:4" x14ac:dyDescent="0.25">
      <c r="A36" s="50"/>
      <c r="B36" s="83" t="s">
        <v>90</v>
      </c>
      <c r="C36" s="84"/>
      <c r="D36" s="85"/>
    </row>
    <row r="37" spans="1:4" x14ac:dyDescent="0.25">
      <c r="A37" s="50">
        <v>21</v>
      </c>
      <c r="B37" s="68" t="s">
        <v>91</v>
      </c>
      <c r="C37" s="66" t="s">
        <v>92</v>
      </c>
      <c r="D37" s="67">
        <v>525</v>
      </c>
    </row>
    <row r="38" spans="1:4" x14ac:dyDescent="0.25">
      <c r="A38" s="50">
        <v>22</v>
      </c>
      <c r="B38" s="68" t="s">
        <v>93</v>
      </c>
      <c r="C38" s="66" t="s">
        <v>94</v>
      </c>
      <c r="D38" s="67">
        <v>397</v>
      </c>
    </row>
    <row r="39" spans="1:4" x14ac:dyDescent="0.25">
      <c r="A39" s="50">
        <v>23</v>
      </c>
      <c r="B39" s="68" t="s">
        <v>95</v>
      </c>
      <c r="C39" s="66" t="s">
        <v>96</v>
      </c>
      <c r="D39" s="67">
        <v>397</v>
      </c>
    </row>
    <row r="40" spans="1:4" ht="30" x14ac:dyDescent="0.25">
      <c r="A40" s="50">
        <v>24</v>
      </c>
      <c r="B40" s="68" t="s">
        <v>97</v>
      </c>
      <c r="C40" s="66" t="s">
        <v>98</v>
      </c>
      <c r="D40" s="67">
        <v>248</v>
      </c>
    </row>
    <row r="41" spans="1:4" x14ac:dyDescent="0.25">
      <c r="A41" s="50"/>
      <c r="B41" s="83" t="s">
        <v>99</v>
      </c>
      <c r="C41" s="84"/>
      <c r="D41" s="85"/>
    </row>
    <row r="42" spans="1:4" x14ac:dyDescent="0.25">
      <c r="A42" s="50">
        <v>25</v>
      </c>
      <c r="B42" s="68" t="s">
        <v>100</v>
      </c>
      <c r="C42" s="66" t="s">
        <v>101</v>
      </c>
      <c r="D42" s="67">
        <v>525</v>
      </c>
    </row>
    <row r="43" spans="1:4" x14ac:dyDescent="0.25">
      <c r="A43" s="50">
        <v>26</v>
      </c>
      <c r="B43" s="68" t="s">
        <v>102</v>
      </c>
      <c r="C43" s="66" t="s">
        <v>103</v>
      </c>
      <c r="D43" s="67">
        <v>397</v>
      </c>
    </row>
    <row r="44" spans="1:4" x14ac:dyDescent="0.25">
      <c r="A44" s="50">
        <v>27</v>
      </c>
      <c r="B44" s="68" t="s">
        <v>104</v>
      </c>
      <c r="C44" s="66" t="s">
        <v>105</v>
      </c>
      <c r="D44" s="67">
        <v>397</v>
      </c>
    </row>
    <row r="45" spans="1:4" x14ac:dyDescent="0.25">
      <c r="A45" s="50">
        <v>28</v>
      </c>
      <c r="B45" s="68" t="s">
        <v>106</v>
      </c>
      <c r="C45" s="66" t="s">
        <v>107</v>
      </c>
      <c r="D45" s="67">
        <v>248</v>
      </c>
    </row>
    <row r="46" spans="1:4" x14ac:dyDescent="0.25">
      <c r="A46" s="50"/>
      <c r="B46" s="83" t="s">
        <v>108</v>
      </c>
      <c r="C46" s="84"/>
      <c r="D46" s="85"/>
    </row>
    <row r="47" spans="1:4" x14ac:dyDescent="0.25">
      <c r="A47" s="50">
        <v>29</v>
      </c>
      <c r="B47" s="68" t="s">
        <v>109</v>
      </c>
      <c r="C47" s="66" t="s">
        <v>110</v>
      </c>
      <c r="D47" s="67">
        <v>525</v>
      </c>
    </row>
    <row r="48" spans="1:4" x14ac:dyDescent="0.25">
      <c r="A48" s="50">
        <v>30</v>
      </c>
      <c r="B48" s="68" t="s">
        <v>111</v>
      </c>
      <c r="C48" s="66" t="s">
        <v>112</v>
      </c>
      <c r="D48" s="67">
        <v>397</v>
      </c>
    </row>
    <row r="49" spans="1:4" x14ac:dyDescent="0.25">
      <c r="A49" s="50"/>
      <c r="B49" s="83" t="s">
        <v>113</v>
      </c>
      <c r="C49" s="84"/>
      <c r="D49" s="85"/>
    </row>
    <row r="50" spans="1:4" x14ac:dyDescent="0.25">
      <c r="A50" s="50">
        <v>31</v>
      </c>
      <c r="B50" s="68" t="s">
        <v>114</v>
      </c>
      <c r="C50" s="66" t="s">
        <v>115</v>
      </c>
      <c r="D50" s="67">
        <v>598</v>
      </c>
    </row>
    <row r="51" spans="1:4" x14ac:dyDescent="0.25">
      <c r="A51" s="50">
        <v>32</v>
      </c>
      <c r="B51" s="68" t="s">
        <v>116</v>
      </c>
      <c r="C51" s="66" t="s">
        <v>117</v>
      </c>
      <c r="D51" s="67">
        <v>470</v>
      </c>
    </row>
    <row r="52" spans="1:4" x14ac:dyDescent="0.25">
      <c r="A52" s="50">
        <v>33</v>
      </c>
      <c r="B52" s="68" t="s">
        <v>118</v>
      </c>
      <c r="C52" s="66" t="s">
        <v>119</v>
      </c>
      <c r="D52" s="67">
        <v>470</v>
      </c>
    </row>
    <row r="53" spans="1:4" x14ac:dyDescent="0.25">
      <c r="A53" s="50">
        <v>34</v>
      </c>
      <c r="B53" s="68" t="s">
        <v>120</v>
      </c>
      <c r="C53" s="66" t="s">
        <v>121</v>
      </c>
      <c r="D53" s="67">
        <v>322</v>
      </c>
    </row>
    <row r="54" spans="1:4" x14ac:dyDescent="0.25">
      <c r="A54" s="50"/>
      <c r="B54" s="83" t="s">
        <v>122</v>
      </c>
      <c r="C54" s="84"/>
      <c r="D54" s="85"/>
    </row>
    <row r="55" spans="1:4" x14ac:dyDescent="0.25">
      <c r="A55" s="50">
        <v>35</v>
      </c>
      <c r="B55" s="68" t="s">
        <v>123</v>
      </c>
      <c r="C55" s="66" t="s">
        <v>124</v>
      </c>
      <c r="D55" s="67">
        <v>538</v>
      </c>
    </row>
    <row r="56" spans="1:4" x14ac:dyDescent="0.25">
      <c r="A56" s="50">
        <v>36</v>
      </c>
      <c r="B56" s="68" t="s">
        <v>125</v>
      </c>
      <c r="C56" s="66" t="s">
        <v>126</v>
      </c>
      <c r="D56" s="67">
        <v>410</v>
      </c>
    </row>
    <row r="57" spans="1:4" x14ac:dyDescent="0.25">
      <c r="A57" s="50">
        <v>37</v>
      </c>
      <c r="B57" s="68" t="s">
        <v>127</v>
      </c>
      <c r="C57" s="66" t="s">
        <v>128</v>
      </c>
      <c r="D57" s="67">
        <v>410</v>
      </c>
    </row>
    <row r="58" spans="1:4" x14ac:dyDescent="0.25">
      <c r="A58" s="50">
        <v>38</v>
      </c>
      <c r="B58" s="68" t="s">
        <v>129</v>
      </c>
      <c r="C58" s="66" t="s">
        <v>130</v>
      </c>
      <c r="D58" s="67">
        <v>262</v>
      </c>
    </row>
    <row r="59" spans="1:4" x14ac:dyDescent="0.25">
      <c r="A59" s="50"/>
      <c r="B59" s="83" t="s">
        <v>131</v>
      </c>
      <c r="C59" s="84"/>
      <c r="D59" s="85"/>
    </row>
    <row r="60" spans="1:4" x14ac:dyDescent="0.25">
      <c r="A60" s="50">
        <v>39</v>
      </c>
      <c r="B60" s="68" t="s">
        <v>132</v>
      </c>
      <c r="C60" s="66" t="s">
        <v>133</v>
      </c>
      <c r="D60" s="67">
        <v>525</v>
      </c>
    </row>
    <row r="61" spans="1:4" x14ac:dyDescent="0.25">
      <c r="A61" s="50">
        <v>40</v>
      </c>
      <c r="B61" s="68" t="s">
        <v>134</v>
      </c>
      <c r="C61" s="66" t="s">
        <v>135</v>
      </c>
      <c r="D61" s="67">
        <v>397</v>
      </c>
    </row>
    <row r="62" spans="1:4" x14ac:dyDescent="0.25">
      <c r="A62" s="50">
        <v>41</v>
      </c>
      <c r="B62" s="68" t="s">
        <v>136</v>
      </c>
      <c r="C62" s="66" t="s">
        <v>137</v>
      </c>
      <c r="D62" s="67">
        <v>397</v>
      </c>
    </row>
    <row r="63" spans="1:4" x14ac:dyDescent="0.25">
      <c r="A63" s="50"/>
      <c r="B63" s="83" t="s">
        <v>138</v>
      </c>
      <c r="C63" s="84"/>
      <c r="D63" s="85"/>
    </row>
    <row r="64" spans="1:4" x14ac:dyDescent="0.25">
      <c r="A64" s="50">
        <v>42</v>
      </c>
      <c r="B64" s="68" t="s">
        <v>139</v>
      </c>
      <c r="C64" s="66" t="s">
        <v>140</v>
      </c>
      <c r="D64" s="67">
        <v>538</v>
      </c>
    </row>
    <row r="65" spans="1:4" x14ac:dyDescent="0.25">
      <c r="A65" s="50">
        <v>43</v>
      </c>
      <c r="B65" s="68" t="s">
        <v>141</v>
      </c>
      <c r="C65" s="66" t="s">
        <v>142</v>
      </c>
      <c r="D65" s="67">
        <v>410</v>
      </c>
    </row>
    <row r="66" spans="1:4" x14ac:dyDescent="0.25">
      <c r="A66" s="50">
        <v>44</v>
      </c>
      <c r="B66" s="68" t="s">
        <v>143</v>
      </c>
      <c r="C66" s="66" t="s">
        <v>144</v>
      </c>
      <c r="D66" s="67">
        <v>410</v>
      </c>
    </row>
    <row r="67" spans="1:4" x14ac:dyDescent="0.25">
      <c r="A67" s="50">
        <v>45</v>
      </c>
      <c r="B67" s="68" t="s">
        <v>145</v>
      </c>
      <c r="C67" s="66" t="s">
        <v>146</v>
      </c>
      <c r="D67" s="67">
        <v>262</v>
      </c>
    </row>
    <row r="68" spans="1:4" x14ac:dyDescent="0.25">
      <c r="A68" s="50"/>
      <c r="B68" s="83" t="s">
        <v>147</v>
      </c>
      <c r="C68" s="84"/>
      <c r="D68" s="85"/>
    </row>
    <row r="69" spans="1:4" x14ac:dyDescent="0.25">
      <c r="A69" s="50">
        <v>46</v>
      </c>
      <c r="B69" s="68" t="s">
        <v>148</v>
      </c>
      <c r="C69" s="66" t="s">
        <v>149</v>
      </c>
      <c r="D69" s="67">
        <v>541</v>
      </c>
    </row>
    <row r="70" spans="1:4" x14ac:dyDescent="0.25">
      <c r="A70" s="50">
        <v>47</v>
      </c>
      <c r="B70" s="68" t="s">
        <v>150</v>
      </c>
      <c r="C70" s="66" t="s">
        <v>151</v>
      </c>
      <c r="D70" s="67">
        <v>414</v>
      </c>
    </row>
    <row r="71" spans="1:4" x14ac:dyDescent="0.25">
      <c r="A71" s="50">
        <v>48</v>
      </c>
      <c r="B71" s="68" t="s">
        <v>152</v>
      </c>
      <c r="C71" s="66" t="s">
        <v>153</v>
      </c>
      <c r="D71" s="67">
        <v>414</v>
      </c>
    </row>
    <row r="72" spans="1:4" ht="30" x14ac:dyDescent="0.25">
      <c r="A72" s="50">
        <v>49</v>
      </c>
      <c r="B72" s="68" t="s">
        <v>154</v>
      </c>
      <c r="C72" s="66" t="s">
        <v>155</v>
      </c>
      <c r="D72" s="67">
        <v>265</v>
      </c>
    </row>
    <row r="73" spans="1:4" x14ac:dyDescent="0.25">
      <c r="A73" s="50"/>
      <c r="B73" s="83" t="s">
        <v>156</v>
      </c>
      <c r="C73" s="84"/>
      <c r="D73" s="85"/>
    </row>
    <row r="74" spans="1:4" x14ac:dyDescent="0.25">
      <c r="A74" s="50">
        <v>50</v>
      </c>
      <c r="B74" s="68" t="s">
        <v>157</v>
      </c>
      <c r="C74" s="66" t="s">
        <v>158</v>
      </c>
      <c r="D74" s="67">
        <v>525</v>
      </c>
    </row>
    <row r="75" spans="1:4" x14ac:dyDescent="0.25">
      <c r="A75" s="50">
        <v>51</v>
      </c>
      <c r="B75" s="68" t="s">
        <v>159</v>
      </c>
      <c r="C75" s="66" t="s">
        <v>160</v>
      </c>
      <c r="D75" s="67">
        <v>397</v>
      </c>
    </row>
    <row r="76" spans="1:4" x14ac:dyDescent="0.25">
      <c r="A76" s="50">
        <v>52</v>
      </c>
      <c r="B76" s="68" t="s">
        <v>161</v>
      </c>
      <c r="C76" s="66" t="s">
        <v>162</v>
      </c>
      <c r="D76" s="67">
        <v>397</v>
      </c>
    </row>
    <row r="77" spans="1:4" x14ac:dyDescent="0.25">
      <c r="A77" s="50">
        <v>53</v>
      </c>
      <c r="B77" s="68" t="s">
        <v>163</v>
      </c>
      <c r="C77" s="66" t="s">
        <v>164</v>
      </c>
      <c r="D77" s="67">
        <v>248</v>
      </c>
    </row>
    <row r="78" spans="1:4" x14ac:dyDescent="0.25">
      <c r="A78" s="50">
        <v>54</v>
      </c>
      <c r="B78" s="68" t="s">
        <v>165</v>
      </c>
      <c r="C78" s="66" t="s">
        <v>166</v>
      </c>
      <c r="D78" s="67">
        <v>743</v>
      </c>
    </row>
    <row r="79" spans="1:4" x14ac:dyDescent="0.25">
      <c r="A79" s="50"/>
      <c r="B79" s="83" t="s">
        <v>167</v>
      </c>
      <c r="C79" s="84"/>
      <c r="D79" s="85"/>
    </row>
    <row r="80" spans="1:4" x14ac:dyDescent="0.25">
      <c r="A80" s="50">
        <v>55</v>
      </c>
      <c r="B80" s="68" t="s">
        <v>168</v>
      </c>
      <c r="C80" s="66" t="s">
        <v>169</v>
      </c>
      <c r="D80" s="67">
        <v>525</v>
      </c>
    </row>
    <row r="81" spans="1:4" x14ac:dyDescent="0.25">
      <c r="A81" s="50">
        <v>56</v>
      </c>
      <c r="B81" s="68" t="s">
        <v>170</v>
      </c>
      <c r="C81" s="66" t="s">
        <v>171</v>
      </c>
      <c r="D81" s="67">
        <v>397</v>
      </c>
    </row>
    <row r="82" spans="1:4" x14ac:dyDescent="0.25">
      <c r="A82" s="50">
        <v>57</v>
      </c>
      <c r="B82" s="68" t="s">
        <v>172</v>
      </c>
      <c r="C82" s="66" t="s">
        <v>173</v>
      </c>
      <c r="D82" s="67">
        <v>397</v>
      </c>
    </row>
    <row r="83" spans="1:4" x14ac:dyDescent="0.25">
      <c r="A83" s="50">
        <v>58</v>
      </c>
      <c r="B83" s="68" t="s">
        <v>174</v>
      </c>
      <c r="C83" s="66" t="s">
        <v>175</v>
      </c>
      <c r="D83" s="67">
        <v>248</v>
      </c>
    </row>
    <row r="84" spans="1:4" x14ac:dyDescent="0.25">
      <c r="A84" s="50"/>
      <c r="B84" s="83" t="s">
        <v>176</v>
      </c>
      <c r="C84" s="84"/>
      <c r="D84" s="85"/>
    </row>
    <row r="85" spans="1:4" x14ac:dyDescent="0.25">
      <c r="A85" s="50">
        <v>59</v>
      </c>
      <c r="B85" s="68" t="s">
        <v>177</v>
      </c>
      <c r="C85" s="66" t="s">
        <v>178</v>
      </c>
      <c r="D85" s="67">
        <v>525</v>
      </c>
    </row>
    <row r="86" spans="1:4" x14ac:dyDescent="0.25">
      <c r="A86" s="50">
        <v>60</v>
      </c>
      <c r="B86" s="68" t="s">
        <v>179</v>
      </c>
      <c r="C86" s="66" t="s">
        <v>180</v>
      </c>
      <c r="D86" s="67">
        <v>397</v>
      </c>
    </row>
    <row r="87" spans="1:4" x14ac:dyDescent="0.25">
      <c r="A87" s="50">
        <v>61</v>
      </c>
      <c r="B87" s="68" t="s">
        <v>181</v>
      </c>
      <c r="C87" s="66" t="s">
        <v>182</v>
      </c>
      <c r="D87" s="67">
        <v>397</v>
      </c>
    </row>
    <row r="88" spans="1:4" x14ac:dyDescent="0.25">
      <c r="A88" s="50">
        <v>62</v>
      </c>
      <c r="B88" s="68" t="s">
        <v>183</v>
      </c>
      <c r="C88" s="66" t="s">
        <v>184</v>
      </c>
      <c r="D88" s="67">
        <v>248</v>
      </c>
    </row>
    <row r="89" spans="1:4" x14ac:dyDescent="0.25">
      <c r="A89" s="50"/>
      <c r="B89" s="83" t="s">
        <v>185</v>
      </c>
      <c r="C89" s="84"/>
      <c r="D89" s="85"/>
    </row>
    <row r="90" spans="1:4" x14ac:dyDescent="0.25">
      <c r="A90" s="50">
        <v>63</v>
      </c>
      <c r="B90" s="68" t="s">
        <v>186</v>
      </c>
      <c r="C90" s="66" t="s">
        <v>187</v>
      </c>
      <c r="D90" s="67">
        <v>595</v>
      </c>
    </row>
    <row r="91" spans="1:4" x14ac:dyDescent="0.25">
      <c r="A91" s="50">
        <v>64</v>
      </c>
      <c r="B91" s="68" t="s">
        <v>188</v>
      </c>
      <c r="C91" s="66" t="s">
        <v>189</v>
      </c>
      <c r="D91" s="67">
        <v>468</v>
      </c>
    </row>
    <row r="92" spans="1:4" x14ac:dyDescent="0.25">
      <c r="A92" s="50">
        <v>65</v>
      </c>
      <c r="B92" s="68" t="s">
        <v>190</v>
      </c>
      <c r="C92" s="66" t="s">
        <v>191</v>
      </c>
      <c r="D92" s="67">
        <v>468</v>
      </c>
    </row>
    <row r="93" spans="1:4" x14ac:dyDescent="0.25">
      <c r="A93" s="50"/>
      <c r="B93" s="83" t="s">
        <v>192</v>
      </c>
      <c r="C93" s="84"/>
      <c r="D93" s="85"/>
    </row>
    <row r="94" spans="1:4" x14ac:dyDescent="0.25">
      <c r="A94" s="50">
        <v>66</v>
      </c>
      <c r="B94" s="68" t="s">
        <v>193</v>
      </c>
      <c r="C94" s="66" t="s">
        <v>194</v>
      </c>
      <c r="D94" s="67">
        <v>525</v>
      </c>
    </row>
    <row r="95" spans="1:4" x14ac:dyDescent="0.25">
      <c r="A95" s="50">
        <v>67</v>
      </c>
      <c r="B95" s="68" t="s">
        <v>195</v>
      </c>
      <c r="C95" s="66" t="s">
        <v>196</v>
      </c>
      <c r="D95" s="67">
        <v>397</v>
      </c>
    </row>
    <row r="96" spans="1:4" x14ac:dyDescent="0.25">
      <c r="A96" s="50">
        <v>68</v>
      </c>
      <c r="B96" s="68" t="s">
        <v>197</v>
      </c>
      <c r="C96" s="66" t="s">
        <v>198</v>
      </c>
      <c r="D96" s="67">
        <v>397</v>
      </c>
    </row>
    <row r="97" spans="1:4" x14ac:dyDescent="0.25">
      <c r="A97" s="50">
        <v>69</v>
      </c>
      <c r="B97" s="68" t="s">
        <v>199</v>
      </c>
      <c r="C97" s="66" t="s">
        <v>200</v>
      </c>
      <c r="D97" s="67">
        <v>248</v>
      </c>
    </row>
    <row r="98" spans="1:4" x14ac:dyDescent="0.25">
      <c r="A98" s="50"/>
      <c r="B98" s="83" t="s">
        <v>201</v>
      </c>
      <c r="C98" s="84"/>
      <c r="D98" s="85"/>
    </row>
    <row r="99" spans="1:4" x14ac:dyDescent="0.25">
      <c r="A99" s="50">
        <v>70</v>
      </c>
      <c r="B99" s="68" t="s">
        <v>202</v>
      </c>
      <c r="C99" s="66" t="s">
        <v>203</v>
      </c>
      <c r="D99" s="67">
        <v>525</v>
      </c>
    </row>
    <row r="100" spans="1:4" x14ac:dyDescent="0.25">
      <c r="A100" s="50"/>
      <c r="B100" s="83" t="s">
        <v>204</v>
      </c>
      <c r="C100" s="84"/>
      <c r="D100" s="85"/>
    </row>
    <row r="101" spans="1:4" x14ac:dyDescent="0.25">
      <c r="A101" s="50">
        <v>71</v>
      </c>
      <c r="B101" s="68" t="s">
        <v>205</v>
      </c>
      <c r="C101" s="66" t="s">
        <v>206</v>
      </c>
      <c r="D101" s="67">
        <v>383</v>
      </c>
    </row>
    <row r="102" spans="1:4" ht="30" x14ac:dyDescent="0.25">
      <c r="A102" s="50">
        <v>72</v>
      </c>
      <c r="B102" s="68" t="s">
        <v>207</v>
      </c>
      <c r="C102" s="66" t="s">
        <v>208</v>
      </c>
      <c r="D102" s="67">
        <v>248</v>
      </c>
    </row>
    <row r="103" spans="1:4" x14ac:dyDescent="0.25">
      <c r="A103" s="50"/>
      <c r="B103" s="83" t="s">
        <v>991</v>
      </c>
      <c r="C103" s="84"/>
      <c r="D103" s="85"/>
    </row>
    <row r="104" spans="1:4" ht="15.75" x14ac:dyDescent="0.25">
      <c r="A104" s="50">
        <v>73</v>
      </c>
      <c r="B104" s="68" t="s">
        <v>989</v>
      </c>
      <c r="C104" s="51" t="s">
        <v>990</v>
      </c>
      <c r="D104" s="67">
        <v>68</v>
      </c>
    </row>
    <row r="105" spans="1:4" x14ac:dyDescent="0.25">
      <c r="A105" s="50"/>
      <c r="B105" s="83" t="s">
        <v>209</v>
      </c>
      <c r="C105" s="84"/>
      <c r="D105" s="85"/>
    </row>
    <row r="106" spans="1:4" x14ac:dyDescent="0.25">
      <c r="A106" s="50">
        <v>74</v>
      </c>
      <c r="B106" s="68" t="s">
        <v>210</v>
      </c>
      <c r="C106" s="66" t="s">
        <v>211</v>
      </c>
      <c r="D106" s="67">
        <v>798</v>
      </c>
    </row>
    <row r="107" spans="1:4" ht="30" x14ac:dyDescent="0.25">
      <c r="A107" s="50">
        <v>75</v>
      </c>
      <c r="B107" s="68" t="s">
        <v>212</v>
      </c>
      <c r="C107" s="66" t="s">
        <v>213</v>
      </c>
      <c r="D107" s="67">
        <v>2040</v>
      </c>
    </row>
    <row r="108" spans="1:4" x14ac:dyDescent="0.25">
      <c r="A108" s="50">
        <v>76</v>
      </c>
      <c r="B108" s="68" t="s">
        <v>214</v>
      </c>
      <c r="C108" s="66" t="s">
        <v>215</v>
      </c>
      <c r="D108" s="67">
        <v>1075</v>
      </c>
    </row>
    <row r="109" spans="1:4" x14ac:dyDescent="0.25">
      <c r="A109" s="50">
        <v>77</v>
      </c>
      <c r="B109" s="68" t="s">
        <v>216</v>
      </c>
      <c r="C109" s="66" t="s">
        <v>217</v>
      </c>
      <c r="D109" s="67">
        <v>798</v>
      </c>
    </row>
    <row r="110" spans="1:4" x14ac:dyDescent="0.25">
      <c r="A110" s="50">
        <v>78</v>
      </c>
      <c r="B110" s="68" t="s">
        <v>218</v>
      </c>
      <c r="C110" s="66" t="s">
        <v>219</v>
      </c>
      <c r="D110" s="67">
        <v>798</v>
      </c>
    </row>
    <row r="111" spans="1:4" x14ac:dyDescent="0.25">
      <c r="A111" s="50">
        <v>79</v>
      </c>
      <c r="B111" s="68" t="s">
        <v>220</v>
      </c>
      <c r="C111" s="66" t="s">
        <v>221</v>
      </c>
      <c r="D111" s="67">
        <v>798</v>
      </c>
    </row>
    <row r="112" spans="1:4" x14ac:dyDescent="0.25">
      <c r="A112" s="50">
        <v>80</v>
      </c>
      <c r="B112" s="68" t="s">
        <v>222</v>
      </c>
      <c r="C112" s="66" t="s">
        <v>223</v>
      </c>
      <c r="D112" s="67">
        <v>1302</v>
      </c>
    </row>
    <row r="113" spans="1:4" x14ac:dyDescent="0.25">
      <c r="A113" s="50">
        <v>81</v>
      </c>
      <c r="B113" s="68" t="s">
        <v>224</v>
      </c>
      <c r="C113" s="66" t="s">
        <v>225</v>
      </c>
      <c r="D113" s="67">
        <v>798</v>
      </c>
    </row>
    <row r="114" spans="1:4" ht="30" x14ac:dyDescent="0.25">
      <c r="A114" s="50">
        <v>82</v>
      </c>
      <c r="B114" s="68" t="s">
        <v>226</v>
      </c>
      <c r="C114" s="66" t="s">
        <v>227</v>
      </c>
      <c r="D114" s="67">
        <v>622</v>
      </c>
    </row>
    <row r="115" spans="1:4" x14ac:dyDescent="0.25">
      <c r="A115" s="50">
        <v>83</v>
      </c>
      <c r="B115" s="68" t="s">
        <v>228</v>
      </c>
      <c r="C115" s="66" t="s">
        <v>229</v>
      </c>
      <c r="D115" s="67">
        <v>1050</v>
      </c>
    </row>
    <row r="116" spans="1:4" ht="30" x14ac:dyDescent="0.25">
      <c r="A116" s="50">
        <v>84</v>
      </c>
      <c r="B116" s="68" t="s">
        <v>230</v>
      </c>
      <c r="C116" s="66" t="s">
        <v>231</v>
      </c>
      <c r="D116" s="67">
        <v>1302</v>
      </c>
    </row>
    <row r="117" spans="1:4" ht="30" x14ac:dyDescent="0.25">
      <c r="A117" s="50">
        <v>85</v>
      </c>
      <c r="B117" s="68" t="s">
        <v>232</v>
      </c>
      <c r="C117" s="66" t="s">
        <v>233</v>
      </c>
      <c r="D117" s="67">
        <v>1050</v>
      </c>
    </row>
    <row r="118" spans="1:4" x14ac:dyDescent="0.25">
      <c r="A118" s="50">
        <v>86</v>
      </c>
      <c r="B118" s="68" t="s">
        <v>234</v>
      </c>
      <c r="C118" s="66" t="s">
        <v>235</v>
      </c>
      <c r="D118" s="67">
        <v>1302</v>
      </c>
    </row>
    <row r="119" spans="1:4" x14ac:dyDescent="0.25">
      <c r="A119" s="50">
        <v>87</v>
      </c>
      <c r="B119" s="68" t="s">
        <v>236</v>
      </c>
      <c r="C119" s="66" t="s">
        <v>237</v>
      </c>
      <c r="D119" s="67">
        <v>672</v>
      </c>
    </row>
    <row r="120" spans="1:4" x14ac:dyDescent="0.25">
      <c r="A120" s="50">
        <v>88</v>
      </c>
      <c r="B120" s="68" t="s">
        <v>238</v>
      </c>
      <c r="C120" s="66" t="s">
        <v>239</v>
      </c>
      <c r="D120" s="67">
        <v>798</v>
      </c>
    </row>
    <row r="121" spans="1:4" x14ac:dyDescent="0.25">
      <c r="A121" s="50">
        <v>89</v>
      </c>
      <c r="B121" s="68" t="s">
        <v>240</v>
      </c>
      <c r="C121" s="66" t="s">
        <v>241</v>
      </c>
      <c r="D121" s="67">
        <v>1428</v>
      </c>
    </row>
    <row r="122" spans="1:4" x14ac:dyDescent="0.25">
      <c r="A122" s="50">
        <v>90</v>
      </c>
      <c r="B122" s="68" t="s">
        <v>242</v>
      </c>
      <c r="C122" s="66" t="s">
        <v>243</v>
      </c>
      <c r="D122" s="67">
        <v>672</v>
      </c>
    </row>
    <row r="123" spans="1:4" x14ac:dyDescent="0.25">
      <c r="A123" s="50">
        <v>91</v>
      </c>
      <c r="B123" s="68" t="s">
        <v>244</v>
      </c>
      <c r="C123" s="66" t="s">
        <v>245</v>
      </c>
      <c r="D123" s="67">
        <v>672</v>
      </c>
    </row>
    <row r="124" spans="1:4" x14ac:dyDescent="0.25">
      <c r="A124" s="50">
        <v>92</v>
      </c>
      <c r="B124" s="68" t="s">
        <v>222</v>
      </c>
      <c r="C124" s="66" t="s">
        <v>223</v>
      </c>
      <c r="D124" s="67">
        <v>1176</v>
      </c>
    </row>
    <row r="125" spans="1:4" s="41" customFormat="1" x14ac:dyDescent="0.25">
      <c r="A125" s="50">
        <v>93</v>
      </c>
      <c r="B125" s="68" t="s">
        <v>222</v>
      </c>
      <c r="C125" s="66" t="s">
        <v>223</v>
      </c>
      <c r="D125" s="67">
        <v>1353</v>
      </c>
    </row>
    <row r="126" spans="1:4" x14ac:dyDescent="0.25">
      <c r="A126" s="50">
        <v>94</v>
      </c>
      <c r="B126" s="68" t="s">
        <v>246</v>
      </c>
      <c r="C126" s="66" t="s">
        <v>247</v>
      </c>
      <c r="D126" s="67">
        <v>672</v>
      </c>
    </row>
    <row r="127" spans="1:4" x14ac:dyDescent="0.25">
      <c r="A127" s="50">
        <v>95</v>
      </c>
      <c r="B127" s="68" t="s">
        <v>248</v>
      </c>
      <c r="C127" s="66" t="s">
        <v>249</v>
      </c>
      <c r="D127" s="67">
        <v>672</v>
      </c>
    </row>
    <row r="128" spans="1:4" ht="15.75" customHeight="1" x14ac:dyDescent="0.25">
      <c r="A128" s="50">
        <v>96</v>
      </c>
      <c r="B128" s="68" t="s">
        <v>250</v>
      </c>
      <c r="C128" s="66" t="s">
        <v>251</v>
      </c>
      <c r="D128" s="67">
        <v>672</v>
      </c>
    </row>
    <row r="129" spans="1:4" x14ac:dyDescent="0.25">
      <c r="A129" s="50">
        <v>97</v>
      </c>
      <c r="B129" s="68" t="s">
        <v>252</v>
      </c>
      <c r="C129" s="66" t="s">
        <v>253</v>
      </c>
      <c r="D129" s="67">
        <v>1512</v>
      </c>
    </row>
    <row r="130" spans="1:4" ht="30" x14ac:dyDescent="0.25">
      <c r="A130" s="50">
        <v>98</v>
      </c>
      <c r="B130" s="68" t="s">
        <v>254</v>
      </c>
      <c r="C130" s="66" t="s">
        <v>255</v>
      </c>
      <c r="D130" s="67">
        <v>1302</v>
      </c>
    </row>
    <row r="131" spans="1:4" x14ac:dyDescent="0.25">
      <c r="A131" s="50"/>
      <c r="B131" s="86" t="s">
        <v>256</v>
      </c>
      <c r="C131" s="87"/>
      <c r="D131" s="88"/>
    </row>
    <row r="132" spans="1:4" x14ac:dyDescent="0.25">
      <c r="A132" s="50">
        <v>99</v>
      </c>
      <c r="B132" s="68" t="s">
        <v>257</v>
      </c>
      <c r="C132" s="66" t="s">
        <v>258</v>
      </c>
      <c r="D132" s="67">
        <v>466</v>
      </c>
    </row>
    <row r="133" spans="1:4" x14ac:dyDescent="0.25">
      <c r="A133" s="50">
        <v>100</v>
      </c>
      <c r="B133" s="68" t="s">
        <v>259</v>
      </c>
      <c r="C133" s="66" t="s">
        <v>260</v>
      </c>
      <c r="D133" s="67">
        <v>747</v>
      </c>
    </row>
    <row r="134" spans="1:4" x14ac:dyDescent="0.25">
      <c r="A134" s="50">
        <v>101</v>
      </c>
      <c r="B134" s="68" t="s">
        <v>261</v>
      </c>
      <c r="C134" s="66" t="s">
        <v>262</v>
      </c>
      <c r="D134" s="67">
        <v>639</v>
      </c>
    </row>
    <row r="135" spans="1:4" x14ac:dyDescent="0.25">
      <c r="A135" s="50">
        <v>102</v>
      </c>
      <c r="B135" s="68" t="s">
        <v>263</v>
      </c>
      <c r="C135" s="66" t="s">
        <v>264</v>
      </c>
      <c r="D135" s="67">
        <v>639</v>
      </c>
    </row>
    <row r="136" spans="1:4" x14ac:dyDescent="0.25">
      <c r="A136" s="50">
        <v>103</v>
      </c>
      <c r="B136" s="68" t="s">
        <v>265</v>
      </c>
      <c r="C136" s="66" t="s">
        <v>266</v>
      </c>
      <c r="D136" s="67">
        <v>639</v>
      </c>
    </row>
    <row r="137" spans="1:4" x14ac:dyDescent="0.25">
      <c r="A137" s="50">
        <v>104</v>
      </c>
      <c r="B137" s="68" t="s">
        <v>267</v>
      </c>
      <c r="C137" s="66" t="s">
        <v>268</v>
      </c>
      <c r="D137" s="67">
        <v>639</v>
      </c>
    </row>
    <row r="138" spans="1:4" x14ac:dyDescent="0.25">
      <c r="A138" s="50">
        <v>105</v>
      </c>
      <c r="B138" s="68" t="s">
        <v>269</v>
      </c>
      <c r="C138" s="66" t="s">
        <v>270</v>
      </c>
      <c r="D138" s="67">
        <v>639</v>
      </c>
    </row>
    <row r="139" spans="1:4" x14ac:dyDescent="0.25">
      <c r="A139" s="50">
        <v>106</v>
      </c>
      <c r="B139" s="68" t="s">
        <v>271</v>
      </c>
      <c r="C139" s="66" t="s">
        <v>272</v>
      </c>
      <c r="D139" s="67">
        <v>639</v>
      </c>
    </row>
    <row r="140" spans="1:4" x14ac:dyDescent="0.25">
      <c r="A140" s="50">
        <v>107</v>
      </c>
      <c r="B140" s="68" t="s">
        <v>273</v>
      </c>
      <c r="C140" s="66" t="s">
        <v>274</v>
      </c>
      <c r="D140" s="67">
        <v>639</v>
      </c>
    </row>
    <row r="141" spans="1:4" x14ac:dyDescent="0.25">
      <c r="A141" s="50">
        <v>108</v>
      </c>
      <c r="B141" s="68" t="s">
        <v>275</v>
      </c>
      <c r="C141" s="66" t="s">
        <v>276</v>
      </c>
      <c r="D141" s="67">
        <v>639</v>
      </c>
    </row>
    <row r="142" spans="1:4" x14ac:dyDescent="0.25">
      <c r="A142" s="50">
        <v>109</v>
      </c>
      <c r="B142" s="68" t="s">
        <v>277</v>
      </c>
      <c r="C142" s="66" t="s">
        <v>278</v>
      </c>
      <c r="D142" s="67">
        <v>639</v>
      </c>
    </row>
    <row r="143" spans="1:4" x14ac:dyDescent="0.25">
      <c r="A143" s="50">
        <v>110</v>
      </c>
      <c r="B143" s="68" t="s">
        <v>279</v>
      </c>
      <c r="C143" s="66" t="s">
        <v>280</v>
      </c>
      <c r="D143" s="67">
        <v>639</v>
      </c>
    </row>
    <row r="144" spans="1:4" x14ac:dyDescent="0.25">
      <c r="A144" s="50">
        <v>111</v>
      </c>
      <c r="B144" s="68" t="s">
        <v>281</v>
      </c>
      <c r="C144" s="66" t="s">
        <v>282</v>
      </c>
      <c r="D144" s="67">
        <v>639</v>
      </c>
    </row>
    <row r="145" spans="1:4" x14ac:dyDescent="0.25">
      <c r="A145" s="50">
        <v>112</v>
      </c>
      <c r="B145" s="68" t="s">
        <v>283</v>
      </c>
      <c r="C145" s="66" t="s">
        <v>284</v>
      </c>
      <c r="D145" s="67">
        <v>639</v>
      </c>
    </row>
    <row r="146" spans="1:4" x14ac:dyDescent="0.25">
      <c r="A146" s="50">
        <v>113</v>
      </c>
      <c r="B146" s="68" t="s">
        <v>285</v>
      </c>
      <c r="C146" s="66" t="s">
        <v>286</v>
      </c>
      <c r="D146" s="67">
        <v>639</v>
      </c>
    </row>
    <row r="147" spans="1:4" x14ac:dyDescent="0.25">
      <c r="A147" s="50">
        <v>114</v>
      </c>
      <c r="B147" s="68" t="s">
        <v>287</v>
      </c>
      <c r="C147" s="66" t="s">
        <v>288</v>
      </c>
      <c r="D147" s="67">
        <v>639</v>
      </c>
    </row>
    <row r="148" spans="1:4" x14ac:dyDescent="0.25">
      <c r="A148" s="50">
        <v>115</v>
      </c>
      <c r="B148" s="68" t="s">
        <v>289</v>
      </c>
      <c r="C148" s="66" t="s">
        <v>290</v>
      </c>
      <c r="D148" s="67">
        <v>639</v>
      </c>
    </row>
    <row r="149" spans="1:4" x14ac:dyDescent="0.25">
      <c r="A149" s="50">
        <v>116</v>
      </c>
      <c r="B149" s="68" t="s">
        <v>291</v>
      </c>
      <c r="C149" s="66" t="s">
        <v>292</v>
      </c>
      <c r="D149" s="67">
        <v>639</v>
      </c>
    </row>
    <row r="150" spans="1:4" x14ac:dyDescent="0.25">
      <c r="A150" s="50">
        <v>117</v>
      </c>
      <c r="B150" s="68" t="s">
        <v>293</v>
      </c>
      <c r="C150" s="66" t="s">
        <v>294</v>
      </c>
      <c r="D150" s="67">
        <v>531</v>
      </c>
    </row>
    <row r="151" spans="1:4" x14ac:dyDescent="0.25">
      <c r="A151" s="50">
        <v>118</v>
      </c>
      <c r="B151" s="68" t="s">
        <v>295</v>
      </c>
      <c r="C151" s="66" t="s">
        <v>296</v>
      </c>
      <c r="D151" s="67">
        <v>639</v>
      </c>
    </row>
    <row r="152" spans="1:4" x14ac:dyDescent="0.25">
      <c r="A152" s="50">
        <v>119</v>
      </c>
      <c r="B152" s="68" t="s">
        <v>297</v>
      </c>
      <c r="C152" s="66" t="s">
        <v>298</v>
      </c>
      <c r="D152" s="67">
        <v>639</v>
      </c>
    </row>
    <row r="153" spans="1:4" x14ac:dyDescent="0.25">
      <c r="A153" s="50">
        <v>120</v>
      </c>
      <c r="B153" s="68" t="s">
        <v>299</v>
      </c>
      <c r="C153" s="66" t="s">
        <v>300</v>
      </c>
      <c r="D153" s="67">
        <v>747</v>
      </c>
    </row>
    <row r="154" spans="1:4" x14ac:dyDescent="0.25">
      <c r="A154" s="50">
        <v>121</v>
      </c>
      <c r="B154" s="68" t="s">
        <v>301</v>
      </c>
      <c r="C154" s="66" t="s">
        <v>302</v>
      </c>
      <c r="D154" s="67">
        <v>531</v>
      </c>
    </row>
    <row r="155" spans="1:4" x14ac:dyDescent="0.25">
      <c r="A155" s="50">
        <v>122</v>
      </c>
      <c r="B155" s="68" t="s">
        <v>299</v>
      </c>
      <c r="C155" s="66" t="s">
        <v>300</v>
      </c>
      <c r="D155" s="67">
        <v>531</v>
      </c>
    </row>
    <row r="156" spans="1:4" x14ac:dyDescent="0.25">
      <c r="A156" s="50">
        <v>123</v>
      </c>
      <c r="B156" s="68" t="s">
        <v>303</v>
      </c>
      <c r="C156" s="66" t="s">
        <v>304</v>
      </c>
      <c r="D156" s="67">
        <v>531</v>
      </c>
    </row>
    <row r="157" spans="1:4" x14ac:dyDescent="0.25">
      <c r="A157" s="50">
        <v>124</v>
      </c>
      <c r="B157" s="68" t="s">
        <v>277</v>
      </c>
      <c r="C157" s="66" t="s">
        <v>278</v>
      </c>
      <c r="D157" s="67">
        <v>639</v>
      </c>
    </row>
    <row r="158" spans="1:4" x14ac:dyDescent="0.25">
      <c r="A158" s="50">
        <v>125</v>
      </c>
      <c r="B158" s="68" t="s">
        <v>305</v>
      </c>
      <c r="C158" s="66" t="s">
        <v>306</v>
      </c>
      <c r="D158" s="67">
        <v>531</v>
      </c>
    </row>
    <row r="159" spans="1:4" x14ac:dyDescent="0.25">
      <c r="A159" s="50">
        <v>126</v>
      </c>
      <c r="B159" s="68" t="s">
        <v>307</v>
      </c>
      <c r="C159" s="66" t="s">
        <v>308</v>
      </c>
      <c r="D159" s="67">
        <v>531</v>
      </c>
    </row>
    <row r="160" spans="1:4" x14ac:dyDescent="0.25">
      <c r="A160" s="50">
        <v>127</v>
      </c>
      <c r="B160" s="68" t="s">
        <v>309</v>
      </c>
      <c r="C160" s="66" t="s">
        <v>310</v>
      </c>
      <c r="D160" s="67">
        <v>531</v>
      </c>
    </row>
    <row r="161" spans="1:4" x14ac:dyDescent="0.25">
      <c r="A161" s="50">
        <v>128</v>
      </c>
      <c r="B161" s="68" t="s">
        <v>311</v>
      </c>
      <c r="C161" s="66" t="s">
        <v>312</v>
      </c>
      <c r="D161" s="67">
        <v>531</v>
      </c>
    </row>
    <row r="162" spans="1:4" x14ac:dyDescent="0.25">
      <c r="A162" s="50">
        <v>129</v>
      </c>
      <c r="B162" s="68" t="s">
        <v>313</v>
      </c>
      <c r="C162" s="66" t="s">
        <v>314</v>
      </c>
      <c r="D162" s="67">
        <v>963</v>
      </c>
    </row>
    <row r="163" spans="1:4" x14ac:dyDescent="0.25">
      <c r="A163" s="50">
        <v>130</v>
      </c>
      <c r="B163" s="68" t="s">
        <v>315</v>
      </c>
      <c r="C163" s="66" t="s">
        <v>316</v>
      </c>
      <c r="D163" s="67">
        <v>531</v>
      </c>
    </row>
    <row r="164" spans="1:4" x14ac:dyDescent="0.25">
      <c r="A164" s="50">
        <v>131</v>
      </c>
      <c r="B164" s="68" t="s">
        <v>317</v>
      </c>
      <c r="C164" s="66" t="s">
        <v>318</v>
      </c>
      <c r="D164" s="67">
        <v>531</v>
      </c>
    </row>
    <row r="165" spans="1:4" x14ac:dyDescent="0.25">
      <c r="A165" s="50">
        <v>132</v>
      </c>
      <c r="B165" s="68" t="s">
        <v>319</v>
      </c>
      <c r="C165" s="66" t="s">
        <v>320</v>
      </c>
      <c r="D165" s="67">
        <v>639</v>
      </c>
    </row>
    <row r="166" spans="1:4" x14ac:dyDescent="0.25">
      <c r="A166" s="50">
        <v>133</v>
      </c>
      <c r="B166" s="68" t="s">
        <v>321</v>
      </c>
      <c r="C166" s="66" t="s">
        <v>322</v>
      </c>
      <c r="D166" s="67">
        <v>639</v>
      </c>
    </row>
    <row r="167" spans="1:4" x14ac:dyDescent="0.25">
      <c r="A167" s="50">
        <v>134</v>
      </c>
      <c r="B167" s="68" t="s">
        <v>323</v>
      </c>
      <c r="C167" s="66" t="s">
        <v>324</v>
      </c>
      <c r="D167" s="67">
        <v>639</v>
      </c>
    </row>
    <row r="168" spans="1:4" x14ac:dyDescent="0.25">
      <c r="A168" s="50">
        <v>135</v>
      </c>
      <c r="B168" s="68" t="s">
        <v>325</v>
      </c>
      <c r="C168" s="66" t="s">
        <v>326</v>
      </c>
      <c r="D168" s="67">
        <v>531</v>
      </c>
    </row>
    <row r="169" spans="1:4" x14ac:dyDescent="0.25">
      <c r="A169" s="50">
        <v>136</v>
      </c>
      <c r="B169" s="68" t="s">
        <v>327</v>
      </c>
      <c r="C169" s="66" t="s">
        <v>328</v>
      </c>
      <c r="D169" s="67">
        <v>639</v>
      </c>
    </row>
    <row r="170" spans="1:4" x14ac:dyDescent="0.25">
      <c r="A170" s="50">
        <v>137</v>
      </c>
      <c r="B170" s="68" t="s">
        <v>329</v>
      </c>
      <c r="C170" s="66" t="s">
        <v>330</v>
      </c>
      <c r="D170" s="67">
        <v>639</v>
      </c>
    </row>
    <row r="171" spans="1:4" x14ac:dyDescent="0.25">
      <c r="A171" s="50">
        <v>138</v>
      </c>
      <c r="B171" s="68" t="s">
        <v>331</v>
      </c>
      <c r="C171" s="66" t="s">
        <v>332</v>
      </c>
      <c r="D171" s="67">
        <v>531</v>
      </c>
    </row>
    <row r="172" spans="1:4" x14ac:dyDescent="0.25">
      <c r="A172" s="50">
        <v>139</v>
      </c>
      <c r="B172" s="68" t="s">
        <v>333</v>
      </c>
      <c r="C172" s="66" t="s">
        <v>334</v>
      </c>
      <c r="D172" s="67">
        <v>639</v>
      </c>
    </row>
    <row r="173" spans="1:4" x14ac:dyDescent="0.25">
      <c r="A173" s="50">
        <v>140</v>
      </c>
      <c r="B173" s="68" t="s">
        <v>335</v>
      </c>
      <c r="C173" s="66" t="s">
        <v>336</v>
      </c>
      <c r="D173" s="67">
        <v>639</v>
      </c>
    </row>
    <row r="174" spans="1:4" x14ac:dyDescent="0.25">
      <c r="A174" s="50">
        <v>141</v>
      </c>
      <c r="B174" s="68" t="s">
        <v>337</v>
      </c>
      <c r="C174" s="66" t="s">
        <v>338</v>
      </c>
      <c r="D174" s="67">
        <v>639</v>
      </c>
    </row>
    <row r="175" spans="1:4" x14ac:dyDescent="0.25">
      <c r="A175" s="50">
        <v>142</v>
      </c>
      <c r="B175" s="68" t="s">
        <v>339</v>
      </c>
      <c r="C175" s="66" t="s">
        <v>340</v>
      </c>
      <c r="D175" s="67">
        <v>639</v>
      </c>
    </row>
    <row r="176" spans="1:4" x14ac:dyDescent="0.25">
      <c r="A176" s="50">
        <v>143</v>
      </c>
      <c r="B176" s="68" t="s">
        <v>341</v>
      </c>
      <c r="C176" s="66" t="s">
        <v>342</v>
      </c>
      <c r="D176" s="67">
        <v>639</v>
      </c>
    </row>
    <row r="177" spans="1:4" x14ac:dyDescent="0.25">
      <c r="A177" s="50">
        <v>144</v>
      </c>
      <c r="B177" s="68" t="s">
        <v>343</v>
      </c>
      <c r="C177" s="66" t="s">
        <v>344</v>
      </c>
      <c r="D177" s="67">
        <v>639</v>
      </c>
    </row>
    <row r="178" spans="1:4" x14ac:dyDescent="0.25">
      <c r="A178" s="50">
        <v>145</v>
      </c>
      <c r="B178" s="68" t="s">
        <v>345</v>
      </c>
      <c r="C178" s="66" t="s">
        <v>346</v>
      </c>
      <c r="D178" s="67">
        <v>639</v>
      </c>
    </row>
    <row r="179" spans="1:4" x14ac:dyDescent="0.25">
      <c r="A179" s="50">
        <v>146</v>
      </c>
      <c r="B179" s="68" t="s">
        <v>347</v>
      </c>
      <c r="C179" s="66" t="s">
        <v>348</v>
      </c>
      <c r="D179" s="67">
        <v>531</v>
      </c>
    </row>
    <row r="180" spans="1:4" x14ac:dyDescent="0.25">
      <c r="A180" s="50">
        <v>147</v>
      </c>
      <c r="B180" s="68" t="s">
        <v>349</v>
      </c>
      <c r="C180" s="66" t="s">
        <v>350</v>
      </c>
      <c r="D180" s="67">
        <v>639</v>
      </c>
    </row>
    <row r="181" spans="1:4" x14ac:dyDescent="0.25">
      <c r="A181" s="50">
        <v>148</v>
      </c>
      <c r="B181" s="68" t="s">
        <v>351</v>
      </c>
      <c r="C181" s="66" t="s">
        <v>352</v>
      </c>
      <c r="D181" s="67">
        <v>639</v>
      </c>
    </row>
    <row r="182" spans="1:4" x14ac:dyDescent="0.25">
      <c r="A182" s="50">
        <v>149</v>
      </c>
      <c r="B182" s="68" t="s">
        <v>353</v>
      </c>
      <c r="C182" s="66" t="s">
        <v>354</v>
      </c>
      <c r="D182" s="67">
        <v>531</v>
      </c>
    </row>
    <row r="183" spans="1:4" x14ac:dyDescent="0.25">
      <c r="A183" s="50">
        <v>150</v>
      </c>
      <c r="B183" s="68" t="s">
        <v>355</v>
      </c>
      <c r="C183" s="66" t="s">
        <v>356</v>
      </c>
      <c r="D183" s="67">
        <v>531</v>
      </c>
    </row>
    <row r="184" spans="1:4" x14ac:dyDescent="0.25">
      <c r="A184" s="50">
        <v>151</v>
      </c>
      <c r="B184" s="68" t="s">
        <v>357</v>
      </c>
      <c r="C184" s="66" t="s">
        <v>358</v>
      </c>
      <c r="D184" s="67">
        <v>747</v>
      </c>
    </row>
    <row r="185" spans="1:4" x14ac:dyDescent="0.25">
      <c r="A185" s="50">
        <v>152</v>
      </c>
      <c r="B185" s="68" t="s">
        <v>359</v>
      </c>
      <c r="C185" s="66" t="s">
        <v>360</v>
      </c>
      <c r="D185" s="67">
        <v>747</v>
      </c>
    </row>
    <row r="186" spans="1:4" x14ac:dyDescent="0.25">
      <c r="A186" s="50">
        <v>153</v>
      </c>
      <c r="B186" s="68" t="s">
        <v>361</v>
      </c>
      <c r="C186" s="66" t="s">
        <v>362</v>
      </c>
      <c r="D186" s="67">
        <v>747</v>
      </c>
    </row>
    <row r="187" spans="1:4" x14ac:dyDescent="0.25">
      <c r="A187" s="50">
        <v>154</v>
      </c>
      <c r="B187" s="68" t="s">
        <v>261</v>
      </c>
      <c r="C187" s="66" t="s">
        <v>262</v>
      </c>
      <c r="D187" s="67">
        <v>531</v>
      </c>
    </row>
    <row r="188" spans="1:4" x14ac:dyDescent="0.25">
      <c r="A188" s="50">
        <v>155</v>
      </c>
      <c r="B188" s="68" t="s">
        <v>363</v>
      </c>
      <c r="C188" s="66" t="s">
        <v>364</v>
      </c>
      <c r="D188" s="67">
        <v>531</v>
      </c>
    </row>
    <row r="189" spans="1:4" x14ac:dyDescent="0.25">
      <c r="A189" s="50">
        <v>156</v>
      </c>
      <c r="B189" s="68" t="s">
        <v>365</v>
      </c>
      <c r="C189" s="66" t="s">
        <v>366</v>
      </c>
      <c r="D189" s="67">
        <v>1071</v>
      </c>
    </row>
    <row r="190" spans="1:4" x14ac:dyDescent="0.25">
      <c r="A190" s="50">
        <v>157</v>
      </c>
      <c r="B190" s="68" t="s">
        <v>367</v>
      </c>
      <c r="C190" s="66" t="s">
        <v>368</v>
      </c>
      <c r="D190" s="67">
        <v>1395</v>
      </c>
    </row>
    <row r="191" spans="1:4" x14ac:dyDescent="0.25">
      <c r="A191" s="50">
        <v>158</v>
      </c>
      <c r="B191" s="68" t="s">
        <v>369</v>
      </c>
      <c r="C191" s="66" t="s">
        <v>370</v>
      </c>
      <c r="D191" s="67">
        <v>1071</v>
      </c>
    </row>
    <row r="192" spans="1:4" x14ac:dyDescent="0.25">
      <c r="A192" s="50">
        <v>159</v>
      </c>
      <c r="B192" s="68" t="s">
        <v>371</v>
      </c>
      <c r="C192" s="66" t="s">
        <v>372</v>
      </c>
      <c r="D192" s="67">
        <v>639</v>
      </c>
    </row>
    <row r="193" spans="1:4" x14ac:dyDescent="0.25">
      <c r="A193" s="50">
        <v>160</v>
      </c>
      <c r="B193" s="68" t="s">
        <v>373</v>
      </c>
      <c r="C193" s="66" t="s">
        <v>374</v>
      </c>
      <c r="D193" s="67">
        <v>1071</v>
      </c>
    </row>
    <row r="194" spans="1:4" x14ac:dyDescent="0.25">
      <c r="A194" s="50"/>
      <c r="B194" s="86" t="s">
        <v>375</v>
      </c>
      <c r="C194" s="87"/>
      <c r="D194" s="88"/>
    </row>
    <row r="195" spans="1:4" x14ac:dyDescent="0.25">
      <c r="A195" s="50">
        <v>101</v>
      </c>
      <c r="B195" s="68" t="s">
        <v>380</v>
      </c>
      <c r="C195" s="66" t="s">
        <v>381</v>
      </c>
      <c r="D195" s="67">
        <v>928</v>
      </c>
    </row>
    <row r="196" spans="1:4" x14ac:dyDescent="0.25">
      <c r="A196" s="50">
        <v>102</v>
      </c>
      <c r="B196" s="68" t="s">
        <v>376</v>
      </c>
      <c r="C196" s="66" t="s">
        <v>377</v>
      </c>
      <c r="D196" s="67">
        <v>928</v>
      </c>
    </row>
    <row r="197" spans="1:4" x14ac:dyDescent="0.25">
      <c r="A197" s="50">
        <v>103</v>
      </c>
      <c r="B197" s="68" t="s">
        <v>378</v>
      </c>
      <c r="C197" s="66" t="s">
        <v>379</v>
      </c>
      <c r="D197" s="67">
        <v>1576</v>
      </c>
    </row>
    <row r="198" spans="1:4" x14ac:dyDescent="0.25">
      <c r="A198" s="50">
        <v>104</v>
      </c>
      <c r="B198" s="68" t="s">
        <v>382</v>
      </c>
      <c r="C198" s="66" t="s">
        <v>383</v>
      </c>
      <c r="D198" s="67">
        <v>496</v>
      </c>
    </row>
    <row r="199" spans="1:4" x14ac:dyDescent="0.25">
      <c r="A199" s="50">
        <v>105</v>
      </c>
      <c r="B199" s="68" t="s">
        <v>384</v>
      </c>
      <c r="C199" s="66" t="s">
        <v>385</v>
      </c>
      <c r="D199" s="67">
        <v>2224</v>
      </c>
    </row>
    <row r="200" spans="1:4" x14ac:dyDescent="0.25">
      <c r="A200" s="50">
        <v>106</v>
      </c>
      <c r="B200" s="68" t="s">
        <v>386</v>
      </c>
      <c r="C200" s="66" t="s">
        <v>387</v>
      </c>
      <c r="D200" s="67">
        <v>2787</v>
      </c>
    </row>
    <row r="201" spans="1:4" x14ac:dyDescent="0.25">
      <c r="A201" s="50">
        <v>107</v>
      </c>
      <c r="B201" s="68" t="s">
        <v>386</v>
      </c>
      <c r="C201" s="66" t="s">
        <v>388</v>
      </c>
      <c r="D201" s="67">
        <v>3669</v>
      </c>
    </row>
    <row r="202" spans="1:4" ht="30" x14ac:dyDescent="0.25">
      <c r="A202" s="50">
        <v>108</v>
      </c>
      <c r="B202" s="68" t="s">
        <v>389</v>
      </c>
      <c r="C202" s="66" t="s">
        <v>390</v>
      </c>
      <c r="D202" s="67">
        <v>1516</v>
      </c>
    </row>
    <row r="203" spans="1:4" ht="30" x14ac:dyDescent="0.25">
      <c r="A203" s="50">
        <v>109</v>
      </c>
      <c r="B203" s="68" t="s">
        <v>391</v>
      </c>
      <c r="C203" s="66" t="s">
        <v>392</v>
      </c>
      <c r="D203" s="67">
        <v>1516</v>
      </c>
    </row>
    <row r="204" spans="1:4" ht="30" x14ac:dyDescent="0.25">
      <c r="A204" s="50">
        <v>110</v>
      </c>
      <c r="B204" s="68" t="s">
        <v>393</v>
      </c>
      <c r="C204" s="66" t="s">
        <v>394</v>
      </c>
      <c r="D204" s="67">
        <v>1516</v>
      </c>
    </row>
    <row r="205" spans="1:4" ht="30" x14ac:dyDescent="0.25">
      <c r="A205" s="50">
        <v>111</v>
      </c>
      <c r="B205" s="68" t="s">
        <v>395</v>
      </c>
      <c r="C205" s="66" t="s">
        <v>396</v>
      </c>
      <c r="D205" s="67">
        <v>1516</v>
      </c>
    </row>
    <row r="206" spans="1:4" ht="30" x14ac:dyDescent="0.25">
      <c r="A206" s="50">
        <v>112</v>
      </c>
      <c r="B206" s="68" t="s">
        <v>397</v>
      </c>
      <c r="C206" s="66" t="s">
        <v>398</v>
      </c>
      <c r="D206" s="67">
        <v>1516</v>
      </c>
    </row>
    <row r="207" spans="1:4" x14ac:dyDescent="0.25">
      <c r="A207" s="50"/>
      <c r="B207" s="86" t="s">
        <v>399</v>
      </c>
      <c r="C207" s="87"/>
      <c r="D207" s="88"/>
    </row>
    <row r="208" spans="1:4" x14ac:dyDescent="0.25">
      <c r="A208" s="50">
        <v>103</v>
      </c>
      <c r="B208" s="68" t="s">
        <v>400</v>
      </c>
      <c r="C208" s="66" t="s">
        <v>401</v>
      </c>
      <c r="D208" s="67">
        <v>203</v>
      </c>
    </row>
    <row r="209" spans="1:4" x14ac:dyDescent="0.25">
      <c r="A209" s="50">
        <v>104</v>
      </c>
      <c r="B209" s="68" t="s">
        <v>402</v>
      </c>
      <c r="C209" s="66" t="s">
        <v>403</v>
      </c>
      <c r="D209" s="67">
        <v>262</v>
      </c>
    </row>
    <row r="210" spans="1:4" ht="30" x14ac:dyDescent="0.25">
      <c r="A210" s="50">
        <v>105</v>
      </c>
      <c r="B210" s="68" t="s">
        <v>404</v>
      </c>
      <c r="C210" s="66" t="s">
        <v>405</v>
      </c>
      <c r="D210" s="67">
        <v>453</v>
      </c>
    </row>
    <row r="211" spans="1:4" x14ac:dyDescent="0.25">
      <c r="A211" s="50">
        <v>106</v>
      </c>
      <c r="B211" s="68" t="s">
        <v>406</v>
      </c>
      <c r="C211" s="66" t="s">
        <v>407</v>
      </c>
      <c r="D211" s="67">
        <v>453</v>
      </c>
    </row>
    <row r="212" spans="1:4" x14ac:dyDescent="0.25">
      <c r="A212" s="50">
        <v>107</v>
      </c>
      <c r="B212" s="68" t="s">
        <v>408</v>
      </c>
      <c r="C212" s="66" t="s">
        <v>409</v>
      </c>
      <c r="D212" s="67">
        <v>750</v>
      </c>
    </row>
    <row r="213" spans="1:4" x14ac:dyDescent="0.25">
      <c r="A213" s="50">
        <v>108</v>
      </c>
      <c r="B213" s="68" t="s">
        <v>410</v>
      </c>
      <c r="C213" s="66" t="s">
        <v>411</v>
      </c>
      <c r="D213" s="67">
        <v>453</v>
      </c>
    </row>
    <row r="214" spans="1:4" x14ac:dyDescent="0.25">
      <c r="A214" s="50">
        <v>109</v>
      </c>
      <c r="B214" s="68" t="s">
        <v>412</v>
      </c>
      <c r="C214" s="66" t="s">
        <v>413</v>
      </c>
      <c r="D214" s="67">
        <v>94</v>
      </c>
    </row>
    <row r="215" spans="1:4" x14ac:dyDescent="0.25">
      <c r="A215" s="50"/>
      <c r="B215" s="86" t="s">
        <v>414</v>
      </c>
      <c r="C215" s="87"/>
      <c r="D215" s="88"/>
    </row>
    <row r="216" spans="1:4" x14ac:dyDescent="0.25">
      <c r="A216" s="50">
        <v>105</v>
      </c>
      <c r="B216" s="68" t="s">
        <v>415</v>
      </c>
      <c r="C216" s="66" t="s">
        <v>416</v>
      </c>
      <c r="D216" s="67">
        <v>376</v>
      </c>
    </row>
    <row r="217" spans="1:4" ht="21" customHeight="1" x14ac:dyDescent="0.25">
      <c r="A217" s="50">
        <v>106</v>
      </c>
      <c r="B217" s="68" t="s">
        <v>417</v>
      </c>
      <c r="C217" s="66" t="s">
        <v>418</v>
      </c>
      <c r="D217" s="67">
        <v>376</v>
      </c>
    </row>
    <row r="218" spans="1:4" x14ac:dyDescent="0.25">
      <c r="A218" s="50">
        <v>107</v>
      </c>
      <c r="B218" s="68" t="s">
        <v>419</v>
      </c>
      <c r="C218" s="66" t="s">
        <v>420</v>
      </c>
      <c r="D218" s="67">
        <v>376</v>
      </c>
    </row>
    <row r="219" spans="1:4" x14ac:dyDescent="0.25">
      <c r="A219" s="50">
        <v>108</v>
      </c>
      <c r="B219" s="68" t="s">
        <v>421</v>
      </c>
      <c r="C219" s="66" t="s">
        <v>422</v>
      </c>
      <c r="D219" s="67">
        <v>376</v>
      </c>
    </row>
    <row r="220" spans="1:4" x14ac:dyDescent="0.25">
      <c r="A220" s="50">
        <v>109</v>
      </c>
      <c r="B220" s="68" t="s">
        <v>423</v>
      </c>
      <c r="C220" s="66" t="s">
        <v>424</v>
      </c>
      <c r="D220" s="67">
        <v>376</v>
      </c>
    </row>
    <row r="221" spans="1:4" x14ac:dyDescent="0.25">
      <c r="A221" s="50">
        <v>110</v>
      </c>
      <c r="B221" s="68" t="s">
        <v>425</v>
      </c>
      <c r="C221" s="66" t="s">
        <v>426</v>
      </c>
      <c r="D221" s="67">
        <v>376</v>
      </c>
    </row>
    <row r="222" spans="1:4" x14ac:dyDescent="0.25">
      <c r="A222" s="50">
        <v>111</v>
      </c>
      <c r="B222" s="68" t="s">
        <v>427</v>
      </c>
      <c r="C222" s="66" t="s">
        <v>428</v>
      </c>
      <c r="D222" s="67">
        <v>376</v>
      </c>
    </row>
    <row r="223" spans="1:4" x14ac:dyDescent="0.25">
      <c r="A223" s="50">
        <v>112</v>
      </c>
      <c r="B223" s="68" t="s">
        <v>429</v>
      </c>
      <c r="C223" s="66" t="s">
        <v>430</v>
      </c>
      <c r="D223" s="67">
        <v>376</v>
      </c>
    </row>
    <row r="224" spans="1:4" x14ac:dyDescent="0.25">
      <c r="A224" s="50">
        <v>113</v>
      </c>
      <c r="B224" s="68" t="s">
        <v>431</v>
      </c>
      <c r="C224" s="66" t="s">
        <v>432</v>
      </c>
      <c r="D224" s="67">
        <v>376</v>
      </c>
    </row>
    <row r="225" spans="1:4" x14ac:dyDescent="0.25">
      <c r="A225" s="50">
        <v>114</v>
      </c>
      <c r="B225" s="68" t="s">
        <v>433</v>
      </c>
      <c r="C225" s="66" t="s">
        <v>434</v>
      </c>
      <c r="D225" s="67">
        <v>376</v>
      </c>
    </row>
    <row r="226" spans="1:4" x14ac:dyDescent="0.25">
      <c r="A226" s="50">
        <v>115</v>
      </c>
      <c r="B226" s="68" t="s">
        <v>435</v>
      </c>
      <c r="C226" s="66" t="s">
        <v>436</v>
      </c>
      <c r="D226" s="67">
        <v>376</v>
      </c>
    </row>
    <row r="227" spans="1:4" x14ac:dyDescent="0.25">
      <c r="A227" s="50">
        <v>116</v>
      </c>
      <c r="B227" s="68" t="s">
        <v>437</v>
      </c>
      <c r="C227" s="66" t="s">
        <v>438</v>
      </c>
      <c r="D227" s="67">
        <v>376</v>
      </c>
    </row>
    <row r="228" spans="1:4" x14ac:dyDescent="0.25">
      <c r="A228" s="50">
        <v>117</v>
      </c>
      <c r="B228" s="68" t="s">
        <v>439</v>
      </c>
      <c r="C228" s="66" t="s">
        <v>440</v>
      </c>
      <c r="D228" s="67">
        <v>376</v>
      </c>
    </row>
    <row r="229" spans="1:4" x14ac:dyDescent="0.25">
      <c r="A229" s="50">
        <v>118</v>
      </c>
      <c r="B229" s="68" t="s">
        <v>441</v>
      </c>
      <c r="C229" s="66" t="s">
        <v>442</v>
      </c>
      <c r="D229" s="67">
        <v>376</v>
      </c>
    </row>
    <row r="230" spans="1:4" x14ac:dyDescent="0.25">
      <c r="A230" s="50">
        <v>119</v>
      </c>
      <c r="B230" s="68" t="s">
        <v>443</v>
      </c>
      <c r="C230" s="66" t="s">
        <v>444</v>
      </c>
      <c r="D230" s="67">
        <v>376</v>
      </c>
    </row>
    <row r="231" spans="1:4" x14ac:dyDescent="0.25">
      <c r="A231" s="50">
        <v>120</v>
      </c>
      <c r="B231" s="68" t="s">
        <v>445</v>
      </c>
      <c r="C231" s="66" t="s">
        <v>446</v>
      </c>
      <c r="D231" s="67">
        <v>376</v>
      </c>
    </row>
    <row r="232" spans="1:4" x14ac:dyDescent="0.25">
      <c r="A232" s="50">
        <v>121</v>
      </c>
      <c r="B232" s="68" t="s">
        <v>447</v>
      </c>
      <c r="C232" s="66" t="s">
        <v>448</v>
      </c>
      <c r="D232" s="67">
        <v>376</v>
      </c>
    </row>
    <row r="233" spans="1:4" x14ac:dyDescent="0.25">
      <c r="A233" s="50">
        <v>122</v>
      </c>
      <c r="B233" s="68" t="s">
        <v>449</v>
      </c>
      <c r="C233" s="66" t="s">
        <v>450</v>
      </c>
      <c r="D233" s="67">
        <v>376</v>
      </c>
    </row>
    <row r="234" spans="1:4" x14ac:dyDescent="0.25">
      <c r="A234" s="50">
        <v>123</v>
      </c>
      <c r="B234" s="68" t="s">
        <v>451</v>
      </c>
      <c r="C234" s="66" t="s">
        <v>452</v>
      </c>
      <c r="D234" s="67">
        <v>376</v>
      </c>
    </row>
    <row r="235" spans="1:4" x14ac:dyDescent="0.25">
      <c r="A235" s="50">
        <v>124</v>
      </c>
      <c r="B235" s="68" t="s">
        <v>453</v>
      </c>
      <c r="C235" s="66" t="s">
        <v>454</v>
      </c>
      <c r="D235" s="67">
        <v>376</v>
      </c>
    </row>
    <row r="236" spans="1:4" x14ac:dyDescent="0.25">
      <c r="A236" s="50">
        <v>125</v>
      </c>
      <c r="B236" s="68" t="s">
        <v>455</v>
      </c>
      <c r="C236" s="66" t="s">
        <v>456</v>
      </c>
      <c r="D236" s="67">
        <v>376</v>
      </c>
    </row>
    <row r="237" spans="1:4" x14ac:dyDescent="0.25">
      <c r="A237" s="50">
        <v>126</v>
      </c>
      <c r="B237" s="68" t="s">
        <v>457</v>
      </c>
      <c r="C237" s="66" t="s">
        <v>458</v>
      </c>
      <c r="D237" s="67">
        <v>376</v>
      </c>
    </row>
    <row r="238" spans="1:4" x14ac:dyDescent="0.25">
      <c r="A238" s="50">
        <v>127</v>
      </c>
      <c r="B238" s="68" t="s">
        <v>459</v>
      </c>
      <c r="C238" s="66" t="s">
        <v>460</v>
      </c>
      <c r="D238" s="67">
        <v>376</v>
      </c>
    </row>
    <row r="239" spans="1:4" x14ac:dyDescent="0.25">
      <c r="A239" s="50">
        <v>128</v>
      </c>
      <c r="B239" s="68" t="s">
        <v>461</v>
      </c>
      <c r="C239" s="66" t="s">
        <v>462</v>
      </c>
      <c r="D239" s="67">
        <v>376</v>
      </c>
    </row>
    <row r="240" spans="1:4" x14ac:dyDescent="0.25">
      <c r="A240" s="50">
        <v>129</v>
      </c>
      <c r="B240" s="68" t="s">
        <v>463</v>
      </c>
      <c r="C240" s="66" t="s">
        <v>464</v>
      </c>
      <c r="D240" s="67">
        <v>376</v>
      </c>
    </row>
    <row r="241" spans="1:4" x14ac:dyDescent="0.25">
      <c r="A241" s="50">
        <v>130</v>
      </c>
      <c r="B241" s="68" t="s">
        <v>465</v>
      </c>
      <c r="C241" s="66" t="s">
        <v>466</v>
      </c>
      <c r="D241" s="67">
        <v>376</v>
      </c>
    </row>
    <row r="242" spans="1:4" x14ac:dyDescent="0.25">
      <c r="A242" s="50">
        <v>131</v>
      </c>
      <c r="B242" s="68" t="s">
        <v>467</v>
      </c>
      <c r="C242" s="66" t="s">
        <v>468</v>
      </c>
      <c r="D242" s="67">
        <v>376</v>
      </c>
    </row>
    <row r="243" spans="1:4" x14ac:dyDescent="0.25">
      <c r="A243" s="50">
        <v>132</v>
      </c>
      <c r="B243" s="68" t="s">
        <v>469</v>
      </c>
      <c r="C243" s="66" t="s">
        <v>470</v>
      </c>
      <c r="D243" s="67">
        <v>376</v>
      </c>
    </row>
    <row r="244" spans="1:4" x14ac:dyDescent="0.25">
      <c r="A244" s="50">
        <v>133</v>
      </c>
      <c r="B244" s="68" t="s">
        <v>471</v>
      </c>
      <c r="C244" s="66" t="s">
        <v>472</v>
      </c>
      <c r="D244" s="67">
        <v>376</v>
      </c>
    </row>
    <row r="245" spans="1:4" x14ac:dyDescent="0.25">
      <c r="A245" s="50">
        <v>134</v>
      </c>
      <c r="B245" s="68" t="s">
        <v>473</v>
      </c>
      <c r="C245" s="66" t="s">
        <v>474</v>
      </c>
      <c r="D245" s="67">
        <v>268</v>
      </c>
    </row>
    <row r="246" spans="1:4" ht="30" x14ac:dyDescent="0.25">
      <c r="A246" s="50">
        <v>135</v>
      </c>
      <c r="B246" s="68" t="s">
        <v>475</v>
      </c>
      <c r="C246" s="66" t="s">
        <v>476</v>
      </c>
      <c r="D246" s="67">
        <v>268</v>
      </c>
    </row>
    <row r="247" spans="1:4" x14ac:dyDescent="0.25">
      <c r="A247" s="50">
        <v>136</v>
      </c>
      <c r="B247" s="68" t="s">
        <v>477</v>
      </c>
      <c r="C247" s="66" t="s">
        <v>478</v>
      </c>
      <c r="D247" s="67">
        <v>376</v>
      </c>
    </row>
    <row r="248" spans="1:4" x14ac:dyDescent="0.25">
      <c r="A248" s="50">
        <v>137</v>
      </c>
      <c r="B248" s="68" t="s">
        <v>479</v>
      </c>
      <c r="C248" s="66" t="s">
        <v>480</v>
      </c>
      <c r="D248" s="67">
        <v>376</v>
      </c>
    </row>
    <row r="249" spans="1:4" x14ac:dyDescent="0.25">
      <c r="A249" s="50">
        <v>138</v>
      </c>
      <c r="B249" s="68" t="s">
        <v>481</v>
      </c>
      <c r="C249" s="66" t="s">
        <v>482</v>
      </c>
      <c r="D249" s="67">
        <v>376</v>
      </c>
    </row>
    <row r="250" spans="1:4" x14ac:dyDescent="0.25">
      <c r="A250" s="50">
        <v>139</v>
      </c>
      <c r="B250" s="68" t="s">
        <v>483</v>
      </c>
      <c r="C250" s="66" t="s">
        <v>484</v>
      </c>
      <c r="D250" s="67">
        <v>376</v>
      </c>
    </row>
    <row r="251" spans="1:4" x14ac:dyDescent="0.25">
      <c r="A251" s="50">
        <v>140</v>
      </c>
      <c r="B251" s="68" t="s">
        <v>485</v>
      </c>
      <c r="C251" s="66" t="s">
        <v>486</v>
      </c>
      <c r="D251" s="67">
        <v>376</v>
      </c>
    </row>
    <row r="252" spans="1:4" x14ac:dyDescent="0.25">
      <c r="A252" s="50">
        <v>141</v>
      </c>
      <c r="B252" s="68" t="s">
        <v>487</v>
      </c>
      <c r="C252" s="66" t="s">
        <v>488</v>
      </c>
      <c r="D252" s="67">
        <v>376</v>
      </c>
    </row>
    <row r="253" spans="1:4" x14ac:dyDescent="0.25">
      <c r="A253" s="50">
        <v>142</v>
      </c>
      <c r="B253" s="68" t="s">
        <v>489</v>
      </c>
      <c r="C253" s="66" t="s">
        <v>490</v>
      </c>
      <c r="D253" s="67">
        <v>220</v>
      </c>
    </row>
    <row r="254" spans="1:4" x14ac:dyDescent="0.25">
      <c r="A254" s="50">
        <v>143</v>
      </c>
      <c r="B254" s="68" t="s">
        <v>491</v>
      </c>
      <c r="C254" s="66" t="s">
        <v>492</v>
      </c>
      <c r="D254" s="67">
        <v>220</v>
      </c>
    </row>
    <row r="255" spans="1:4" x14ac:dyDescent="0.25">
      <c r="A255" s="50">
        <v>144</v>
      </c>
      <c r="B255" s="68" t="s">
        <v>493</v>
      </c>
      <c r="C255" s="66" t="s">
        <v>494</v>
      </c>
      <c r="D255" s="67">
        <v>220</v>
      </c>
    </row>
    <row r="256" spans="1:4" x14ac:dyDescent="0.25">
      <c r="A256" s="50">
        <v>145</v>
      </c>
      <c r="B256" s="68" t="s">
        <v>495</v>
      </c>
      <c r="C256" s="66" t="s">
        <v>496</v>
      </c>
      <c r="D256" s="67">
        <v>340</v>
      </c>
    </row>
    <row r="257" spans="1:4" x14ac:dyDescent="0.25">
      <c r="A257" s="50">
        <v>146</v>
      </c>
      <c r="B257" s="68" t="s">
        <v>497</v>
      </c>
      <c r="C257" s="66" t="s">
        <v>498</v>
      </c>
      <c r="D257" s="67">
        <v>220</v>
      </c>
    </row>
    <row r="258" spans="1:4" x14ac:dyDescent="0.25">
      <c r="A258" s="50">
        <v>147</v>
      </c>
      <c r="B258" s="68" t="s">
        <v>499</v>
      </c>
      <c r="C258" s="66" t="s">
        <v>500</v>
      </c>
      <c r="D258" s="67">
        <v>580</v>
      </c>
    </row>
    <row r="259" spans="1:4" x14ac:dyDescent="0.25">
      <c r="A259" s="50">
        <v>148</v>
      </c>
      <c r="B259" s="68" t="s">
        <v>501</v>
      </c>
      <c r="C259" s="66" t="s">
        <v>502</v>
      </c>
      <c r="D259" s="67">
        <v>217</v>
      </c>
    </row>
    <row r="260" spans="1:4" x14ac:dyDescent="0.25">
      <c r="A260" s="50">
        <v>149</v>
      </c>
      <c r="B260" s="68" t="s">
        <v>503</v>
      </c>
      <c r="C260" s="66" t="s">
        <v>504</v>
      </c>
      <c r="D260" s="67">
        <v>217</v>
      </c>
    </row>
    <row r="261" spans="1:4" ht="30" x14ac:dyDescent="0.25">
      <c r="A261" s="50">
        <v>150</v>
      </c>
      <c r="B261" s="68" t="s">
        <v>505</v>
      </c>
      <c r="C261" s="66" t="s">
        <v>506</v>
      </c>
      <c r="D261" s="67">
        <v>376</v>
      </c>
    </row>
    <row r="262" spans="1:4" x14ac:dyDescent="0.25">
      <c r="A262" s="50">
        <v>151</v>
      </c>
      <c r="B262" s="68" t="s">
        <v>507</v>
      </c>
      <c r="C262" s="66" t="s">
        <v>508</v>
      </c>
      <c r="D262" s="67">
        <v>217</v>
      </c>
    </row>
    <row r="263" spans="1:4" x14ac:dyDescent="0.25">
      <c r="A263" s="50">
        <v>152</v>
      </c>
      <c r="B263" s="68" t="s">
        <v>509</v>
      </c>
      <c r="C263" s="66" t="s">
        <v>510</v>
      </c>
      <c r="D263" s="67">
        <v>217</v>
      </c>
    </row>
    <row r="264" spans="1:4" ht="30" x14ac:dyDescent="0.25">
      <c r="A264" s="50">
        <v>153</v>
      </c>
      <c r="B264" s="68" t="s">
        <v>511</v>
      </c>
      <c r="C264" s="66" t="s">
        <v>512</v>
      </c>
      <c r="D264" s="67">
        <v>376</v>
      </c>
    </row>
    <row r="265" spans="1:4" x14ac:dyDescent="0.25">
      <c r="A265" s="50">
        <v>154</v>
      </c>
      <c r="B265" s="68" t="s">
        <v>513</v>
      </c>
      <c r="C265" s="66" t="s">
        <v>514</v>
      </c>
      <c r="D265" s="67">
        <v>376</v>
      </c>
    </row>
    <row r="266" spans="1:4" x14ac:dyDescent="0.25">
      <c r="A266" s="50">
        <v>155</v>
      </c>
      <c r="B266" s="68" t="s">
        <v>515</v>
      </c>
      <c r="C266" s="66" t="s">
        <v>516</v>
      </c>
      <c r="D266" s="67">
        <v>376</v>
      </c>
    </row>
    <row r="267" spans="1:4" x14ac:dyDescent="0.25">
      <c r="A267" s="50">
        <v>156</v>
      </c>
      <c r="B267" s="68" t="s">
        <v>517</v>
      </c>
      <c r="C267" s="66" t="s">
        <v>518</v>
      </c>
      <c r="D267" s="67">
        <v>220</v>
      </c>
    </row>
    <row r="268" spans="1:4" x14ac:dyDescent="0.25">
      <c r="A268" s="50">
        <v>157</v>
      </c>
      <c r="B268" s="68" t="s">
        <v>519</v>
      </c>
      <c r="C268" s="66" t="s">
        <v>520</v>
      </c>
      <c r="D268" s="67">
        <v>220</v>
      </c>
    </row>
    <row r="269" spans="1:4" x14ac:dyDescent="0.25">
      <c r="A269" s="50">
        <v>158</v>
      </c>
      <c r="B269" s="68" t="s">
        <v>521</v>
      </c>
      <c r="C269" s="66" t="s">
        <v>522</v>
      </c>
      <c r="D269" s="67">
        <v>220</v>
      </c>
    </row>
    <row r="270" spans="1:4" x14ac:dyDescent="0.25">
      <c r="A270" s="50">
        <v>159</v>
      </c>
      <c r="B270" s="68" t="s">
        <v>523</v>
      </c>
      <c r="C270" s="66" t="s">
        <v>524</v>
      </c>
      <c r="D270" s="67">
        <v>220</v>
      </c>
    </row>
    <row r="271" spans="1:4" x14ac:dyDescent="0.25">
      <c r="A271" s="50">
        <v>160</v>
      </c>
      <c r="B271" s="68" t="s">
        <v>525</v>
      </c>
      <c r="C271" s="66" t="s">
        <v>526</v>
      </c>
      <c r="D271" s="67">
        <v>628</v>
      </c>
    </row>
    <row r="272" spans="1:4" x14ac:dyDescent="0.25">
      <c r="A272" s="50">
        <v>161</v>
      </c>
      <c r="B272" s="68" t="s">
        <v>527</v>
      </c>
      <c r="C272" s="66" t="s">
        <v>528</v>
      </c>
      <c r="D272" s="67">
        <v>628</v>
      </c>
    </row>
    <row r="273" spans="1:4" x14ac:dyDescent="0.25">
      <c r="A273" s="50">
        <v>162</v>
      </c>
      <c r="B273" s="68" t="s">
        <v>529</v>
      </c>
      <c r="C273" s="66" t="s">
        <v>530</v>
      </c>
      <c r="D273" s="67">
        <v>217</v>
      </c>
    </row>
    <row r="274" spans="1:4" x14ac:dyDescent="0.25">
      <c r="A274" s="50">
        <v>163</v>
      </c>
      <c r="B274" s="68" t="s">
        <v>531</v>
      </c>
      <c r="C274" s="66" t="s">
        <v>532</v>
      </c>
      <c r="D274" s="67">
        <v>220</v>
      </c>
    </row>
    <row r="275" spans="1:4" ht="20.25" customHeight="1" x14ac:dyDescent="0.25">
      <c r="A275" s="50">
        <v>164</v>
      </c>
      <c r="B275" s="68" t="s">
        <v>533</v>
      </c>
      <c r="C275" s="66" t="s">
        <v>534</v>
      </c>
      <c r="D275" s="67">
        <v>628</v>
      </c>
    </row>
    <row r="276" spans="1:4" x14ac:dyDescent="0.25">
      <c r="A276" s="50">
        <v>165</v>
      </c>
      <c r="B276" s="68" t="s">
        <v>535</v>
      </c>
      <c r="C276" s="66" t="s">
        <v>536</v>
      </c>
      <c r="D276" s="67">
        <v>232</v>
      </c>
    </row>
    <row r="277" spans="1:4" x14ac:dyDescent="0.25">
      <c r="A277" s="50">
        <v>166</v>
      </c>
      <c r="B277" s="68" t="s">
        <v>537</v>
      </c>
      <c r="C277" s="66" t="s">
        <v>538</v>
      </c>
      <c r="D277" s="67">
        <v>232</v>
      </c>
    </row>
    <row r="278" spans="1:4" ht="30" x14ac:dyDescent="0.25">
      <c r="A278" s="50">
        <v>167</v>
      </c>
      <c r="B278" s="68" t="s">
        <v>539</v>
      </c>
      <c r="C278" s="66" t="s">
        <v>540</v>
      </c>
      <c r="D278" s="67">
        <v>628</v>
      </c>
    </row>
    <row r="279" spans="1:4" x14ac:dyDescent="0.25">
      <c r="A279" s="50">
        <v>168</v>
      </c>
      <c r="B279" s="68" t="s">
        <v>541</v>
      </c>
      <c r="C279" s="66" t="s">
        <v>542</v>
      </c>
      <c r="D279" s="67">
        <v>340</v>
      </c>
    </row>
    <row r="280" spans="1:4" x14ac:dyDescent="0.25">
      <c r="A280" s="50">
        <v>169</v>
      </c>
      <c r="B280" s="68" t="s">
        <v>543</v>
      </c>
      <c r="C280" s="66" t="s">
        <v>544</v>
      </c>
      <c r="D280" s="67">
        <v>268</v>
      </c>
    </row>
    <row r="281" spans="1:4" x14ac:dyDescent="0.25">
      <c r="A281" s="50">
        <v>170</v>
      </c>
      <c r="B281" s="68" t="s">
        <v>545</v>
      </c>
      <c r="C281" s="66" t="s">
        <v>546</v>
      </c>
      <c r="D281" s="67">
        <v>220</v>
      </c>
    </row>
    <row r="282" spans="1:4" x14ac:dyDescent="0.25">
      <c r="A282" s="50">
        <v>171</v>
      </c>
      <c r="B282" s="68" t="s">
        <v>547</v>
      </c>
      <c r="C282" s="66" t="s">
        <v>548</v>
      </c>
      <c r="D282" s="67">
        <v>220</v>
      </c>
    </row>
    <row r="283" spans="1:4" x14ac:dyDescent="0.25">
      <c r="A283" s="50">
        <v>172</v>
      </c>
      <c r="B283" s="68" t="s">
        <v>549</v>
      </c>
      <c r="C283" s="66" t="s">
        <v>550</v>
      </c>
      <c r="D283" s="67">
        <v>220</v>
      </c>
    </row>
    <row r="284" spans="1:4" x14ac:dyDescent="0.25">
      <c r="A284" s="50">
        <v>173</v>
      </c>
      <c r="B284" s="68" t="s">
        <v>551</v>
      </c>
      <c r="C284" s="66" t="s">
        <v>552</v>
      </c>
      <c r="D284" s="67">
        <v>628</v>
      </c>
    </row>
    <row r="285" spans="1:4" x14ac:dyDescent="0.25">
      <c r="A285" s="50">
        <v>174</v>
      </c>
      <c r="B285" s="68" t="s">
        <v>553</v>
      </c>
      <c r="C285" s="66" t="s">
        <v>554</v>
      </c>
      <c r="D285" s="67">
        <v>376</v>
      </c>
    </row>
    <row r="286" spans="1:4" ht="30" x14ac:dyDescent="0.25">
      <c r="A286" s="50">
        <v>175</v>
      </c>
      <c r="B286" s="68" t="s">
        <v>555</v>
      </c>
      <c r="C286" s="66" t="s">
        <v>556</v>
      </c>
      <c r="D286" s="67">
        <v>268</v>
      </c>
    </row>
    <row r="287" spans="1:4" ht="45" x14ac:dyDescent="0.25">
      <c r="A287" s="50">
        <v>176</v>
      </c>
      <c r="B287" s="68" t="s">
        <v>557</v>
      </c>
      <c r="C287" s="66" t="s">
        <v>558</v>
      </c>
      <c r="D287" s="67">
        <v>916</v>
      </c>
    </row>
    <row r="288" spans="1:4" ht="30" x14ac:dyDescent="0.25">
      <c r="A288" s="50">
        <v>177</v>
      </c>
      <c r="B288" s="68" t="s">
        <v>559</v>
      </c>
      <c r="C288" s="66" t="s">
        <v>560</v>
      </c>
      <c r="D288" s="67">
        <v>448</v>
      </c>
    </row>
    <row r="289" spans="1:4" ht="30" x14ac:dyDescent="0.25">
      <c r="A289" s="50">
        <v>178</v>
      </c>
      <c r="B289" s="68" t="s">
        <v>561</v>
      </c>
      <c r="C289" s="66" t="s">
        <v>562</v>
      </c>
      <c r="D289" s="67">
        <v>340</v>
      </c>
    </row>
    <row r="290" spans="1:4" ht="45" x14ac:dyDescent="0.25">
      <c r="A290" s="50">
        <v>179</v>
      </c>
      <c r="B290" s="68" t="s">
        <v>563</v>
      </c>
      <c r="C290" s="66" t="s">
        <v>564</v>
      </c>
      <c r="D290" s="67">
        <v>1348</v>
      </c>
    </row>
    <row r="291" spans="1:4" ht="30" x14ac:dyDescent="0.25">
      <c r="A291" s="50">
        <v>180</v>
      </c>
      <c r="B291" s="68" t="s">
        <v>565</v>
      </c>
      <c r="C291" s="66" t="s">
        <v>566</v>
      </c>
      <c r="D291" s="67">
        <v>1348</v>
      </c>
    </row>
    <row r="292" spans="1:4" ht="30" x14ac:dyDescent="0.25">
      <c r="A292" s="50">
        <v>181</v>
      </c>
      <c r="B292" s="68" t="s">
        <v>567</v>
      </c>
      <c r="C292" s="66" t="s">
        <v>568</v>
      </c>
      <c r="D292" s="67">
        <v>1348</v>
      </c>
    </row>
    <row r="293" spans="1:4" x14ac:dyDescent="0.25">
      <c r="A293" s="50">
        <v>182</v>
      </c>
      <c r="B293" s="68" t="s">
        <v>569</v>
      </c>
      <c r="C293" s="66" t="s">
        <v>570</v>
      </c>
      <c r="D293" s="67">
        <v>868</v>
      </c>
    </row>
    <row r="294" spans="1:4" x14ac:dyDescent="0.25">
      <c r="A294" s="50">
        <v>183</v>
      </c>
      <c r="B294" s="68" t="s">
        <v>571</v>
      </c>
      <c r="C294" s="66" t="s">
        <v>572</v>
      </c>
      <c r="D294" s="67">
        <v>1060</v>
      </c>
    </row>
    <row r="295" spans="1:4" x14ac:dyDescent="0.25">
      <c r="A295" s="50">
        <v>184</v>
      </c>
      <c r="B295" s="68" t="s">
        <v>573</v>
      </c>
      <c r="C295" s="66" t="s">
        <v>574</v>
      </c>
      <c r="D295" s="67">
        <v>232</v>
      </c>
    </row>
    <row r="296" spans="1:4" x14ac:dyDescent="0.25">
      <c r="A296" s="50">
        <v>185</v>
      </c>
      <c r="B296" s="68" t="s">
        <v>575</v>
      </c>
      <c r="C296" s="66" t="s">
        <v>576</v>
      </c>
      <c r="D296" s="67">
        <v>304</v>
      </c>
    </row>
    <row r="297" spans="1:4" x14ac:dyDescent="0.25">
      <c r="A297" s="50">
        <v>186</v>
      </c>
      <c r="B297" s="68" t="s">
        <v>577</v>
      </c>
      <c r="C297" s="66" t="s">
        <v>578</v>
      </c>
      <c r="D297" s="67">
        <v>628</v>
      </c>
    </row>
    <row r="298" spans="1:4" x14ac:dyDescent="0.25">
      <c r="A298" s="50">
        <v>187</v>
      </c>
      <c r="B298" s="68" t="s">
        <v>579</v>
      </c>
      <c r="C298" s="66" t="s">
        <v>580</v>
      </c>
      <c r="D298" s="67">
        <v>376</v>
      </c>
    </row>
    <row r="299" spans="1:4" x14ac:dyDescent="0.25">
      <c r="A299" s="50">
        <v>188</v>
      </c>
      <c r="B299" s="68" t="s">
        <v>581</v>
      </c>
      <c r="C299" s="66" t="s">
        <v>582</v>
      </c>
      <c r="D299" s="67">
        <v>376</v>
      </c>
    </row>
    <row r="300" spans="1:4" x14ac:dyDescent="0.25">
      <c r="A300" s="50">
        <v>189</v>
      </c>
      <c r="B300" s="68" t="s">
        <v>583</v>
      </c>
      <c r="C300" s="66" t="s">
        <v>584</v>
      </c>
      <c r="D300" s="67">
        <v>772</v>
      </c>
    </row>
    <row r="301" spans="1:4" x14ac:dyDescent="0.25">
      <c r="A301" s="50">
        <v>190</v>
      </c>
      <c r="B301" s="68" t="s">
        <v>585</v>
      </c>
      <c r="C301" s="66" t="s">
        <v>586</v>
      </c>
      <c r="D301" s="67">
        <v>340</v>
      </c>
    </row>
    <row r="302" spans="1:4" x14ac:dyDescent="0.25">
      <c r="A302" s="50">
        <v>191</v>
      </c>
      <c r="B302" s="68" t="s">
        <v>587</v>
      </c>
      <c r="C302" s="66" t="s">
        <v>588</v>
      </c>
      <c r="D302" s="67">
        <v>268</v>
      </c>
    </row>
    <row r="303" spans="1:4" x14ac:dyDescent="0.25">
      <c r="A303" s="50">
        <v>192</v>
      </c>
      <c r="B303" s="68" t="s">
        <v>589</v>
      </c>
      <c r="C303" s="66" t="s">
        <v>590</v>
      </c>
      <c r="D303" s="67">
        <v>772</v>
      </c>
    </row>
    <row r="304" spans="1:4" ht="30" x14ac:dyDescent="0.25">
      <c r="A304" s="50">
        <v>193</v>
      </c>
      <c r="B304" s="68" t="s">
        <v>591</v>
      </c>
      <c r="C304" s="66" t="s">
        <v>592</v>
      </c>
      <c r="D304" s="67">
        <v>772</v>
      </c>
    </row>
    <row r="305" spans="1:4" ht="45" x14ac:dyDescent="0.25">
      <c r="A305" s="50">
        <v>194</v>
      </c>
      <c r="B305" s="68" t="s">
        <v>593</v>
      </c>
      <c r="C305" s="66" t="s">
        <v>594</v>
      </c>
      <c r="D305" s="67">
        <v>1348</v>
      </c>
    </row>
    <row r="306" spans="1:4" ht="45" x14ac:dyDescent="0.25">
      <c r="A306" s="50">
        <v>195</v>
      </c>
      <c r="B306" s="68" t="s">
        <v>595</v>
      </c>
      <c r="C306" s="66" t="s">
        <v>596</v>
      </c>
      <c r="D306" s="67">
        <v>1348</v>
      </c>
    </row>
    <row r="307" spans="1:4" ht="30" x14ac:dyDescent="0.25">
      <c r="A307" s="50">
        <v>196</v>
      </c>
      <c r="B307" s="68" t="s">
        <v>597</v>
      </c>
      <c r="C307" s="66" t="s">
        <v>598</v>
      </c>
      <c r="D307" s="67">
        <v>1348</v>
      </c>
    </row>
    <row r="308" spans="1:4" ht="30" x14ac:dyDescent="0.25">
      <c r="A308" s="50">
        <v>197</v>
      </c>
      <c r="B308" s="68" t="s">
        <v>599</v>
      </c>
      <c r="C308" s="66" t="s">
        <v>600</v>
      </c>
      <c r="D308" s="67">
        <v>1348</v>
      </c>
    </row>
    <row r="309" spans="1:4" ht="30" x14ac:dyDescent="0.25">
      <c r="A309" s="50">
        <v>198</v>
      </c>
      <c r="B309" s="68" t="s">
        <v>601</v>
      </c>
      <c r="C309" s="66" t="s">
        <v>602</v>
      </c>
      <c r="D309" s="67">
        <v>1348</v>
      </c>
    </row>
    <row r="310" spans="1:4" ht="30" x14ac:dyDescent="0.25">
      <c r="A310" s="50">
        <v>199</v>
      </c>
      <c r="B310" s="68" t="s">
        <v>603</v>
      </c>
      <c r="C310" s="66" t="s">
        <v>604</v>
      </c>
      <c r="D310" s="67">
        <v>1348</v>
      </c>
    </row>
    <row r="311" spans="1:4" ht="30" x14ac:dyDescent="0.25">
      <c r="A311" s="50">
        <v>200</v>
      </c>
      <c r="B311" s="68" t="s">
        <v>605</v>
      </c>
      <c r="C311" s="66" t="s">
        <v>606</v>
      </c>
      <c r="D311" s="67">
        <v>1348</v>
      </c>
    </row>
    <row r="312" spans="1:4" ht="30" x14ac:dyDescent="0.25">
      <c r="A312" s="50">
        <v>201</v>
      </c>
      <c r="B312" s="68" t="s">
        <v>607</v>
      </c>
      <c r="C312" s="66" t="s">
        <v>608</v>
      </c>
      <c r="D312" s="67">
        <v>1348</v>
      </c>
    </row>
    <row r="313" spans="1:4" ht="30" x14ac:dyDescent="0.25">
      <c r="A313" s="50">
        <v>202</v>
      </c>
      <c r="B313" s="68" t="s">
        <v>609</v>
      </c>
      <c r="C313" s="66" t="s">
        <v>610</v>
      </c>
      <c r="D313" s="67">
        <v>1348</v>
      </c>
    </row>
    <row r="314" spans="1:4" ht="30" x14ac:dyDescent="0.25">
      <c r="A314" s="50">
        <v>203</v>
      </c>
      <c r="B314" s="68" t="s">
        <v>611</v>
      </c>
      <c r="C314" s="66" t="s">
        <v>612</v>
      </c>
      <c r="D314" s="67">
        <v>1348</v>
      </c>
    </row>
    <row r="315" spans="1:4" ht="60" x14ac:dyDescent="0.25">
      <c r="A315" s="50">
        <v>204</v>
      </c>
      <c r="B315" s="68" t="s">
        <v>613</v>
      </c>
      <c r="C315" s="66" t="s">
        <v>614</v>
      </c>
      <c r="D315" s="67">
        <v>1348</v>
      </c>
    </row>
    <row r="316" spans="1:4" ht="30" x14ac:dyDescent="0.25">
      <c r="A316" s="50">
        <v>205</v>
      </c>
      <c r="B316" s="68" t="s">
        <v>615</v>
      </c>
      <c r="C316" s="66" t="s">
        <v>616</v>
      </c>
      <c r="D316" s="67">
        <v>1348</v>
      </c>
    </row>
    <row r="317" spans="1:4" ht="45" x14ac:dyDescent="0.25">
      <c r="A317" s="50">
        <v>206</v>
      </c>
      <c r="B317" s="68" t="s">
        <v>617</v>
      </c>
      <c r="C317" s="66" t="s">
        <v>618</v>
      </c>
      <c r="D317" s="67">
        <v>1348</v>
      </c>
    </row>
    <row r="318" spans="1:4" ht="45" x14ac:dyDescent="0.25">
      <c r="A318" s="50">
        <v>207</v>
      </c>
      <c r="B318" s="68" t="s">
        <v>619</v>
      </c>
      <c r="C318" s="66" t="s">
        <v>620</v>
      </c>
      <c r="D318" s="67">
        <v>1348</v>
      </c>
    </row>
    <row r="319" spans="1:4" ht="30" x14ac:dyDescent="0.25">
      <c r="A319" s="50">
        <v>208</v>
      </c>
      <c r="B319" s="68" t="s">
        <v>621</v>
      </c>
      <c r="C319" s="66" t="s">
        <v>622</v>
      </c>
      <c r="D319" s="67">
        <v>1348</v>
      </c>
    </row>
    <row r="320" spans="1:4" ht="30" x14ac:dyDescent="0.25">
      <c r="A320" s="50">
        <v>209</v>
      </c>
      <c r="B320" s="68" t="s">
        <v>623</v>
      </c>
      <c r="C320" s="66" t="s">
        <v>624</v>
      </c>
      <c r="D320" s="67">
        <v>1348</v>
      </c>
    </row>
    <row r="321" spans="1:4" ht="30" x14ac:dyDescent="0.25">
      <c r="A321" s="50">
        <v>210</v>
      </c>
      <c r="B321" s="68" t="s">
        <v>625</v>
      </c>
      <c r="C321" s="66" t="s">
        <v>626</v>
      </c>
      <c r="D321" s="67">
        <v>1348</v>
      </c>
    </row>
    <row r="322" spans="1:4" ht="30" x14ac:dyDescent="0.25">
      <c r="A322" s="50">
        <v>211</v>
      </c>
      <c r="B322" s="68" t="s">
        <v>627</v>
      </c>
      <c r="C322" s="66" t="s">
        <v>628</v>
      </c>
      <c r="D322" s="67">
        <v>1348</v>
      </c>
    </row>
    <row r="323" spans="1:4" ht="30" x14ac:dyDescent="0.25">
      <c r="A323" s="50">
        <v>212</v>
      </c>
      <c r="B323" s="68" t="s">
        <v>629</v>
      </c>
      <c r="C323" s="66" t="s">
        <v>630</v>
      </c>
      <c r="D323" s="67">
        <v>388</v>
      </c>
    </row>
    <row r="324" spans="1:4" ht="30" x14ac:dyDescent="0.25">
      <c r="A324" s="50">
        <v>213</v>
      </c>
      <c r="B324" s="68" t="s">
        <v>631</v>
      </c>
      <c r="C324" s="66" t="s">
        <v>632</v>
      </c>
      <c r="D324" s="67">
        <v>1348</v>
      </c>
    </row>
    <row r="325" spans="1:4" ht="30" x14ac:dyDescent="0.25">
      <c r="A325" s="50">
        <v>214</v>
      </c>
      <c r="B325" s="68" t="s">
        <v>633</v>
      </c>
      <c r="C325" s="66" t="s">
        <v>634</v>
      </c>
      <c r="D325" s="67">
        <v>1348</v>
      </c>
    </row>
    <row r="326" spans="1:4" ht="45" x14ac:dyDescent="0.25">
      <c r="A326" s="50">
        <v>215</v>
      </c>
      <c r="B326" s="68" t="s">
        <v>635</v>
      </c>
      <c r="C326" s="66" t="s">
        <v>636</v>
      </c>
      <c r="D326" s="67">
        <v>1348</v>
      </c>
    </row>
    <row r="327" spans="1:4" ht="30" x14ac:dyDescent="0.25">
      <c r="A327" s="50">
        <v>216</v>
      </c>
      <c r="B327" s="68" t="s">
        <v>567</v>
      </c>
      <c r="C327" s="66" t="s">
        <v>568</v>
      </c>
      <c r="D327" s="67">
        <v>1348</v>
      </c>
    </row>
    <row r="328" spans="1:4" ht="30" x14ac:dyDescent="0.25">
      <c r="A328" s="50">
        <v>217</v>
      </c>
      <c r="B328" s="68" t="s">
        <v>565</v>
      </c>
      <c r="C328" s="66" t="s">
        <v>566</v>
      </c>
      <c r="D328" s="67">
        <v>1348</v>
      </c>
    </row>
    <row r="329" spans="1:4" ht="45" x14ac:dyDescent="0.25">
      <c r="A329" s="50">
        <v>218</v>
      </c>
      <c r="B329" s="68" t="s">
        <v>563</v>
      </c>
      <c r="C329" s="66" t="s">
        <v>564</v>
      </c>
      <c r="D329" s="67">
        <v>1348</v>
      </c>
    </row>
    <row r="330" spans="1:4" x14ac:dyDescent="0.25">
      <c r="A330" s="50">
        <v>219</v>
      </c>
      <c r="B330" s="68" t="s">
        <v>637</v>
      </c>
      <c r="C330" s="66" t="s">
        <v>638</v>
      </c>
      <c r="D330" s="67">
        <v>232</v>
      </c>
    </row>
    <row r="331" spans="1:4" x14ac:dyDescent="0.25">
      <c r="A331" s="50">
        <v>220</v>
      </c>
      <c r="B331" s="68" t="s">
        <v>639</v>
      </c>
      <c r="C331" s="66" t="s">
        <v>640</v>
      </c>
      <c r="D331" s="67">
        <v>232</v>
      </c>
    </row>
    <row r="332" spans="1:4" x14ac:dyDescent="0.25">
      <c r="A332" s="50">
        <v>221</v>
      </c>
      <c r="B332" s="68" t="s">
        <v>641</v>
      </c>
      <c r="C332" s="66" t="s">
        <v>642</v>
      </c>
      <c r="D332" s="67">
        <v>232</v>
      </c>
    </row>
    <row r="333" spans="1:4" x14ac:dyDescent="0.25">
      <c r="A333" s="50">
        <v>222</v>
      </c>
      <c r="B333" s="68" t="s">
        <v>643</v>
      </c>
      <c r="C333" s="66" t="s">
        <v>644</v>
      </c>
      <c r="D333" s="67">
        <v>232</v>
      </c>
    </row>
    <row r="334" spans="1:4" x14ac:dyDescent="0.25">
      <c r="A334" s="50">
        <v>223</v>
      </c>
      <c r="B334" s="68" t="s">
        <v>645</v>
      </c>
      <c r="C334" s="66" t="s">
        <v>646</v>
      </c>
      <c r="D334" s="67">
        <v>232</v>
      </c>
    </row>
    <row r="335" spans="1:4" x14ac:dyDescent="0.25">
      <c r="A335" s="50">
        <v>224</v>
      </c>
      <c r="B335" s="68" t="s">
        <v>541</v>
      </c>
      <c r="C335" s="66" t="s">
        <v>542</v>
      </c>
      <c r="D335" s="67">
        <v>340</v>
      </c>
    </row>
    <row r="336" spans="1:4" x14ac:dyDescent="0.25">
      <c r="A336" s="50">
        <v>225</v>
      </c>
      <c r="B336" s="68" t="s">
        <v>647</v>
      </c>
      <c r="C336" s="66" t="s">
        <v>648</v>
      </c>
      <c r="D336" s="67">
        <v>220</v>
      </c>
    </row>
    <row r="337" spans="1:4" ht="30" x14ac:dyDescent="0.25">
      <c r="A337" s="50">
        <v>226</v>
      </c>
      <c r="B337" s="68" t="s">
        <v>649</v>
      </c>
      <c r="C337" s="66" t="s">
        <v>650</v>
      </c>
      <c r="D337" s="67">
        <v>700</v>
      </c>
    </row>
    <row r="338" spans="1:4" x14ac:dyDescent="0.25">
      <c r="A338" s="50">
        <v>227</v>
      </c>
      <c r="B338" s="68" t="s">
        <v>651</v>
      </c>
      <c r="C338" s="66" t="s">
        <v>652</v>
      </c>
      <c r="D338" s="67">
        <v>376</v>
      </c>
    </row>
    <row r="339" spans="1:4" ht="30" x14ac:dyDescent="0.25">
      <c r="A339" s="50">
        <v>228</v>
      </c>
      <c r="B339" s="68" t="s">
        <v>653</v>
      </c>
      <c r="C339" s="66" t="s">
        <v>654</v>
      </c>
      <c r="D339" s="67">
        <v>700</v>
      </c>
    </row>
    <row r="340" spans="1:4" ht="30" x14ac:dyDescent="0.25">
      <c r="A340" s="50">
        <v>229</v>
      </c>
      <c r="B340" s="68" t="s">
        <v>655</v>
      </c>
      <c r="C340" s="66" t="s">
        <v>656</v>
      </c>
      <c r="D340" s="67">
        <v>700</v>
      </c>
    </row>
    <row r="341" spans="1:4" x14ac:dyDescent="0.25">
      <c r="A341" s="50">
        <v>230</v>
      </c>
      <c r="B341" s="68" t="s">
        <v>657</v>
      </c>
      <c r="C341" s="66" t="s">
        <v>658</v>
      </c>
      <c r="D341" s="67">
        <v>376</v>
      </c>
    </row>
    <row r="342" spans="1:4" x14ac:dyDescent="0.25">
      <c r="A342" s="50">
        <v>231</v>
      </c>
      <c r="B342" s="68" t="s">
        <v>659</v>
      </c>
      <c r="C342" s="66" t="s">
        <v>660</v>
      </c>
      <c r="D342" s="67">
        <v>232</v>
      </c>
    </row>
    <row r="343" spans="1:4" x14ac:dyDescent="0.25">
      <c r="A343" s="50">
        <v>232</v>
      </c>
      <c r="B343" s="68" t="s">
        <v>661</v>
      </c>
      <c r="C343" s="66" t="s">
        <v>662</v>
      </c>
      <c r="D343" s="67">
        <v>232</v>
      </c>
    </row>
    <row r="344" spans="1:4" x14ac:dyDescent="0.25">
      <c r="A344" s="50">
        <v>233</v>
      </c>
      <c r="B344" s="68" t="s">
        <v>663</v>
      </c>
      <c r="C344" s="66" t="s">
        <v>664</v>
      </c>
      <c r="D344" s="67">
        <v>376</v>
      </c>
    </row>
    <row r="345" spans="1:4" ht="45" x14ac:dyDescent="0.25">
      <c r="A345" s="50">
        <v>234</v>
      </c>
      <c r="B345" s="68" t="s">
        <v>665</v>
      </c>
      <c r="C345" s="66" t="s">
        <v>666</v>
      </c>
      <c r="D345" s="67">
        <v>304</v>
      </c>
    </row>
    <row r="346" spans="1:4" ht="30" x14ac:dyDescent="0.25">
      <c r="A346" s="50">
        <v>235</v>
      </c>
      <c r="B346" s="68" t="s">
        <v>667</v>
      </c>
      <c r="C346" s="66" t="s">
        <v>668</v>
      </c>
      <c r="D346" s="67">
        <v>340</v>
      </c>
    </row>
    <row r="347" spans="1:4" ht="30" x14ac:dyDescent="0.25">
      <c r="A347" s="50">
        <v>236</v>
      </c>
      <c r="B347" s="68" t="s">
        <v>669</v>
      </c>
      <c r="C347" s="66" t="s">
        <v>670</v>
      </c>
      <c r="D347" s="67">
        <v>340</v>
      </c>
    </row>
    <row r="348" spans="1:4" ht="30" x14ac:dyDescent="0.25">
      <c r="A348" s="50">
        <v>237</v>
      </c>
      <c r="B348" s="68" t="s">
        <v>671</v>
      </c>
      <c r="C348" s="66" t="s">
        <v>672</v>
      </c>
      <c r="D348" s="67">
        <v>268</v>
      </c>
    </row>
    <row r="349" spans="1:4" ht="30" x14ac:dyDescent="0.25">
      <c r="A349" s="50">
        <v>238</v>
      </c>
      <c r="B349" s="68" t="s">
        <v>673</v>
      </c>
      <c r="C349" s="66" t="s">
        <v>674</v>
      </c>
      <c r="D349" s="67">
        <v>1540</v>
      </c>
    </row>
    <row r="350" spans="1:4" x14ac:dyDescent="0.25">
      <c r="A350" s="50">
        <v>239</v>
      </c>
      <c r="B350" s="68" t="s">
        <v>675</v>
      </c>
      <c r="C350" s="66" t="s">
        <v>676</v>
      </c>
      <c r="D350" s="67">
        <v>253</v>
      </c>
    </row>
    <row r="351" spans="1:4" ht="45" x14ac:dyDescent="0.25">
      <c r="A351" s="50">
        <v>240</v>
      </c>
      <c r="B351" s="68" t="s">
        <v>677</v>
      </c>
      <c r="C351" s="66" t="s">
        <v>678</v>
      </c>
      <c r="D351" s="67">
        <v>304</v>
      </c>
    </row>
    <row r="352" spans="1:4" x14ac:dyDescent="0.25">
      <c r="A352" s="50">
        <v>241</v>
      </c>
      <c r="B352" s="68" t="s">
        <v>679</v>
      </c>
      <c r="C352" s="66" t="s">
        <v>680</v>
      </c>
      <c r="D352" s="67">
        <v>304</v>
      </c>
    </row>
    <row r="353" spans="1:4" x14ac:dyDescent="0.25">
      <c r="A353" s="50">
        <v>242</v>
      </c>
      <c r="B353" s="68" t="s">
        <v>681</v>
      </c>
      <c r="C353" s="66" t="s">
        <v>682</v>
      </c>
      <c r="D353" s="67">
        <v>448</v>
      </c>
    </row>
    <row r="354" spans="1:4" ht="30" x14ac:dyDescent="0.25">
      <c r="A354" s="50">
        <v>243</v>
      </c>
      <c r="B354" s="68" t="s">
        <v>683</v>
      </c>
      <c r="C354" s="66" t="s">
        <v>684</v>
      </c>
      <c r="D354" s="67">
        <v>448</v>
      </c>
    </row>
    <row r="355" spans="1:4" x14ac:dyDescent="0.25">
      <c r="A355" s="50">
        <v>244</v>
      </c>
      <c r="B355" s="68" t="s">
        <v>685</v>
      </c>
      <c r="C355" s="66" t="s">
        <v>686</v>
      </c>
      <c r="D355" s="67">
        <v>448</v>
      </c>
    </row>
    <row r="356" spans="1:4" x14ac:dyDescent="0.25">
      <c r="A356" s="50"/>
      <c r="B356" s="86" t="s">
        <v>687</v>
      </c>
      <c r="C356" s="87"/>
      <c r="D356" s="88"/>
    </row>
    <row r="357" spans="1:4" x14ac:dyDescent="0.25">
      <c r="A357" s="50">
        <v>245</v>
      </c>
      <c r="B357" s="68" t="s">
        <v>688</v>
      </c>
      <c r="C357" s="66" t="s">
        <v>689</v>
      </c>
      <c r="D357" s="67">
        <v>229</v>
      </c>
    </row>
    <row r="358" spans="1:4" x14ac:dyDescent="0.25">
      <c r="A358" s="50">
        <v>246</v>
      </c>
      <c r="B358" s="68" t="s">
        <v>690</v>
      </c>
      <c r="C358" s="66" t="s">
        <v>691</v>
      </c>
      <c r="D358" s="67">
        <v>229</v>
      </c>
    </row>
    <row r="359" spans="1:4" x14ac:dyDescent="0.25">
      <c r="A359" s="50">
        <v>247</v>
      </c>
      <c r="B359" s="68" t="s">
        <v>692</v>
      </c>
      <c r="C359" s="66" t="s">
        <v>693</v>
      </c>
      <c r="D359" s="67">
        <v>229</v>
      </c>
    </row>
    <row r="360" spans="1:4" ht="30" x14ac:dyDescent="0.25">
      <c r="A360" s="50">
        <v>248</v>
      </c>
      <c r="B360" s="68" t="s">
        <v>694</v>
      </c>
      <c r="C360" s="66" t="s">
        <v>695</v>
      </c>
      <c r="D360" s="67">
        <v>229</v>
      </c>
    </row>
    <row r="361" spans="1:4" x14ac:dyDescent="0.25">
      <c r="A361" s="50">
        <v>249</v>
      </c>
      <c r="B361" s="68" t="s">
        <v>696</v>
      </c>
      <c r="C361" s="66" t="s">
        <v>697</v>
      </c>
      <c r="D361" s="67">
        <v>229</v>
      </c>
    </row>
    <row r="362" spans="1:4" x14ac:dyDescent="0.25">
      <c r="A362" s="50">
        <v>250</v>
      </c>
      <c r="B362" s="68" t="s">
        <v>698</v>
      </c>
      <c r="C362" s="66" t="s">
        <v>699</v>
      </c>
      <c r="D362" s="67">
        <v>229</v>
      </c>
    </row>
    <row r="363" spans="1:4" ht="30" x14ac:dyDescent="0.25">
      <c r="A363" s="50">
        <v>251</v>
      </c>
      <c r="B363" s="68" t="s">
        <v>700</v>
      </c>
      <c r="C363" s="66" t="s">
        <v>701</v>
      </c>
      <c r="D363" s="67">
        <v>229</v>
      </c>
    </row>
    <row r="364" spans="1:4" x14ac:dyDescent="0.25">
      <c r="A364" s="50">
        <v>252</v>
      </c>
      <c r="B364" s="68" t="s">
        <v>702</v>
      </c>
      <c r="C364" s="66" t="s">
        <v>703</v>
      </c>
      <c r="D364" s="67">
        <v>229</v>
      </c>
    </row>
    <row r="365" spans="1:4" x14ac:dyDescent="0.25">
      <c r="A365" s="50">
        <v>253</v>
      </c>
      <c r="B365" s="68" t="s">
        <v>704</v>
      </c>
      <c r="C365" s="66" t="s">
        <v>705</v>
      </c>
      <c r="D365" s="67">
        <v>229</v>
      </c>
    </row>
    <row r="366" spans="1:4" x14ac:dyDescent="0.25">
      <c r="A366" s="50">
        <v>254</v>
      </c>
      <c r="B366" s="68" t="s">
        <v>704</v>
      </c>
      <c r="C366" s="66" t="s">
        <v>705</v>
      </c>
      <c r="D366" s="67">
        <v>229</v>
      </c>
    </row>
    <row r="367" spans="1:4" x14ac:dyDescent="0.25">
      <c r="A367" s="50">
        <v>255</v>
      </c>
      <c r="B367" s="68" t="s">
        <v>688</v>
      </c>
      <c r="C367" s="66" t="s">
        <v>689</v>
      </c>
      <c r="D367" s="67">
        <v>229</v>
      </c>
    </row>
    <row r="368" spans="1:4" ht="20.25" customHeight="1" x14ac:dyDescent="0.25">
      <c r="A368" s="50">
        <v>256</v>
      </c>
      <c r="B368" s="68" t="s">
        <v>706</v>
      </c>
      <c r="C368" s="66" t="s">
        <v>707</v>
      </c>
      <c r="D368" s="67">
        <v>229</v>
      </c>
    </row>
    <row r="369" spans="1:4" ht="30" x14ac:dyDescent="0.25">
      <c r="A369" s="50">
        <v>257</v>
      </c>
      <c r="B369" s="68" t="s">
        <v>708</v>
      </c>
      <c r="C369" s="66" t="s">
        <v>709</v>
      </c>
      <c r="D369" s="67">
        <v>229</v>
      </c>
    </row>
    <row r="370" spans="1:4" x14ac:dyDescent="0.25">
      <c r="A370" s="50">
        <v>258</v>
      </c>
      <c r="B370" s="68" t="s">
        <v>710</v>
      </c>
      <c r="C370" s="66" t="s">
        <v>711</v>
      </c>
      <c r="D370" s="67">
        <v>229</v>
      </c>
    </row>
    <row r="371" spans="1:4" x14ac:dyDescent="0.25">
      <c r="A371" s="50">
        <v>259</v>
      </c>
      <c r="B371" s="68" t="s">
        <v>712</v>
      </c>
      <c r="C371" s="66" t="s">
        <v>713</v>
      </c>
      <c r="D371" s="67">
        <v>193</v>
      </c>
    </row>
    <row r="372" spans="1:4" x14ac:dyDescent="0.25">
      <c r="A372" s="50">
        <v>260</v>
      </c>
      <c r="B372" s="68" t="s">
        <v>714</v>
      </c>
      <c r="C372" s="66" t="s">
        <v>715</v>
      </c>
      <c r="D372" s="67">
        <v>193</v>
      </c>
    </row>
    <row r="373" spans="1:4" x14ac:dyDescent="0.25">
      <c r="A373" s="50">
        <v>261</v>
      </c>
      <c r="B373" s="68" t="s">
        <v>716</v>
      </c>
      <c r="C373" s="66" t="s">
        <v>717</v>
      </c>
      <c r="D373" s="67">
        <v>193</v>
      </c>
    </row>
    <row r="374" spans="1:4" x14ac:dyDescent="0.25">
      <c r="A374" s="50">
        <v>262</v>
      </c>
      <c r="B374" s="68" t="s">
        <v>718</v>
      </c>
      <c r="C374" s="66" t="s">
        <v>719</v>
      </c>
      <c r="D374" s="67">
        <v>215</v>
      </c>
    </row>
    <row r="375" spans="1:4" x14ac:dyDescent="0.25">
      <c r="A375" s="50">
        <v>263</v>
      </c>
      <c r="B375" s="68" t="s">
        <v>720</v>
      </c>
      <c r="C375" s="66" t="s">
        <v>721</v>
      </c>
      <c r="D375" s="67">
        <v>1309</v>
      </c>
    </row>
    <row r="376" spans="1:4" x14ac:dyDescent="0.25">
      <c r="A376" s="50">
        <v>264</v>
      </c>
      <c r="B376" s="68" t="s">
        <v>722</v>
      </c>
      <c r="C376" s="66" t="s">
        <v>723</v>
      </c>
      <c r="D376" s="67">
        <v>265</v>
      </c>
    </row>
    <row r="377" spans="1:4" x14ac:dyDescent="0.25">
      <c r="A377" s="50">
        <v>265</v>
      </c>
      <c r="B377" s="68" t="s">
        <v>724</v>
      </c>
      <c r="C377" s="66" t="s">
        <v>725</v>
      </c>
      <c r="D377" s="67">
        <v>265</v>
      </c>
    </row>
    <row r="378" spans="1:4" x14ac:dyDescent="0.25">
      <c r="A378" s="50">
        <v>266</v>
      </c>
      <c r="B378" s="68" t="s">
        <v>726</v>
      </c>
      <c r="C378" s="66" t="s">
        <v>727</v>
      </c>
      <c r="D378" s="67">
        <v>301</v>
      </c>
    </row>
    <row r="379" spans="1:4" x14ac:dyDescent="0.25">
      <c r="A379" s="50">
        <v>267</v>
      </c>
      <c r="B379" s="68" t="s">
        <v>728</v>
      </c>
      <c r="C379" s="66" t="s">
        <v>729</v>
      </c>
      <c r="D379" s="67">
        <v>337</v>
      </c>
    </row>
    <row r="380" spans="1:4" x14ac:dyDescent="0.25">
      <c r="A380" s="50">
        <v>268</v>
      </c>
      <c r="B380" s="68" t="s">
        <v>730</v>
      </c>
      <c r="C380" s="66" t="s">
        <v>731</v>
      </c>
      <c r="D380" s="67">
        <v>265</v>
      </c>
    </row>
    <row r="381" spans="1:4" x14ac:dyDescent="0.25">
      <c r="A381" s="50">
        <v>269</v>
      </c>
      <c r="B381" s="68" t="s">
        <v>732</v>
      </c>
      <c r="C381" s="66" t="s">
        <v>733</v>
      </c>
      <c r="D381" s="67">
        <v>265</v>
      </c>
    </row>
    <row r="382" spans="1:4" x14ac:dyDescent="0.25">
      <c r="A382" s="50">
        <v>270</v>
      </c>
      <c r="B382" s="68" t="s">
        <v>734</v>
      </c>
      <c r="C382" s="66" t="s">
        <v>735</v>
      </c>
      <c r="D382" s="67">
        <v>265</v>
      </c>
    </row>
    <row r="383" spans="1:4" x14ac:dyDescent="0.25">
      <c r="A383" s="50">
        <v>271</v>
      </c>
      <c r="B383" s="68" t="s">
        <v>736</v>
      </c>
      <c r="C383" s="66" t="s">
        <v>737</v>
      </c>
      <c r="D383" s="67">
        <v>265</v>
      </c>
    </row>
    <row r="384" spans="1:4" x14ac:dyDescent="0.25">
      <c r="A384" s="50">
        <v>272</v>
      </c>
      <c r="B384" s="68" t="s">
        <v>738</v>
      </c>
      <c r="C384" s="66" t="s">
        <v>739</v>
      </c>
      <c r="D384" s="67">
        <v>301</v>
      </c>
    </row>
    <row r="385" spans="1:4" x14ac:dyDescent="0.25">
      <c r="A385" s="50">
        <v>273</v>
      </c>
      <c r="B385" s="68" t="s">
        <v>740</v>
      </c>
      <c r="C385" s="66" t="s">
        <v>741</v>
      </c>
      <c r="D385" s="67">
        <v>337</v>
      </c>
    </row>
    <row r="386" spans="1:4" x14ac:dyDescent="0.25">
      <c r="A386" s="50">
        <v>274</v>
      </c>
      <c r="B386" s="68" t="s">
        <v>742</v>
      </c>
      <c r="C386" s="66" t="s">
        <v>743</v>
      </c>
      <c r="D386" s="67">
        <v>337</v>
      </c>
    </row>
    <row r="387" spans="1:4" x14ac:dyDescent="0.25">
      <c r="A387" s="50">
        <v>275</v>
      </c>
      <c r="B387" s="68" t="s">
        <v>744</v>
      </c>
      <c r="C387" s="66" t="s">
        <v>745</v>
      </c>
      <c r="D387" s="67">
        <v>229</v>
      </c>
    </row>
    <row r="388" spans="1:4" x14ac:dyDescent="0.25">
      <c r="A388" s="50">
        <v>276</v>
      </c>
      <c r="B388" s="68" t="s">
        <v>746</v>
      </c>
      <c r="C388" s="66" t="s">
        <v>747</v>
      </c>
      <c r="D388" s="67">
        <v>229</v>
      </c>
    </row>
    <row r="389" spans="1:4" x14ac:dyDescent="0.25">
      <c r="A389" s="50">
        <v>277</v>
      </c>
      <c r="B389" s="68" t="s">
        <v>748</v>
      </c>
      <c r="C389" s="66" t="s">
        <v>749</v>
      </c>
      <c r="D389" s="67">
        <v>301</v>
      </c>
    </row>
    <row r="390" spans="1:4" x14ac:dyDescent="0.25">
      <c r="A390" s="50">
        <v>278</v>
      </c>
      <c r="B390" s="68" t="s">
        <v>750</v>
      </c>
      <c r="C390" s="66" t="s">
        <v>751</v>
      </c>
      <c r="D390" s="67">
        <v>301</v>
      </c>
    </row>
    <row r="391" spans="1:4" x14ac:dyDescent="0.25">
      <c r="A391" s="50">
        <v>279</v>
      </c>
      <c r="B391" s="68" t="s">
        <v>752</v>
      </c>
      <c r="C391" s="66" t="s">
        <v>753</v>
      </c>
      <c r="D391" s="67">
        <v>301</v>
      </c>
    </row>
    <row r="392" spans="1:4" x14ac:dyDescent="0.25">
      <c r="A392" s="50">
        <v>280</v>
      </c>
      <c r="B392" s="68" t="s">
        <v>754</v>
      </c>
      <c r="C392" s="66" t="s">
        <v>755</v>
      </c>
      <c r="D392" s="67">
        <v>265</v>
      </c>
    </row>
    <row r="393" spans="1:4" x14ac:dyDescent="0.25">
      <c r="A393" s="50">
        <v>281</v>
      </c>
      <c r="B393" s="68" t="s">
        <v>756</v>
      </c>
      <c r="C393" s="66" t="s">
        <v>757</v>
      </c>
      <c r="D393" s="67">
        <v>337</v>
      </c>
    </row>
    <row r="394" spans="1:4" x14ac:dyDescent="0.25">
      <c r="A394" s="50">
        <v>282</v>
      </c>
      <c r="B394" s="68" t="s">
        <v>758</v>
      </c>
      <c r="C394" s="66" t="s">
        <v>759</v>
      </c>
      <c r="D394" s="67">
        <v>337</v>
      </c>
    </row>
    <row r="395" spans="1:4" x14ac:dyDescent="0.25">
      <c r="A395" s="50">
        <v>283</v>
      </c>
      <c r="B395" s="68" t="s">
        <v>760</v>
      </c>
      <c r="C395" s="66" t="s">
        <v>761</v>
      </c>
      <c r="D395" s="67">
        <v>337</v>
      </c>
    </row>
    <row r="396" spans="1:4" x14ac:dyDescent="0.25">
      <c r="A396" s="50">
        <v>284</v>
      </c>
      <c r="B396" s="68" t="s">
        <v>762</v>
      </c>
      <c r="C396" s="66" t="s">
        <v>763</v>
      </c>
      <c r="D396" s="67">
        <v>337</v>
      </c>
    </row>
    <row r="397" spans="1:4" x14ac:dyDescent="0.25">
      <c r="A397" s="50">
        <v>285</v>
      </c>
      <c r="B397" s="68" t="s">
        <v>764</v>
      </c>
      <c r="C397" s="66" t="s">
        <v>765</v>
      </c>
      <c r="D397" s="67">
        <v>373</v>
      </c>
    </row>
    <row r="398" spans="1:4" x14ac:dyDescent="0.25">
      <c r="A398" s="50">
        <v>286</v>
      </c>
      <c r="B398" s="68"/>
      <c r="C398" s="66" t="s">
        <v>766</v>
      </c>
      <c r="D398" s="67">
        <v>373</v>
      </c>
    </row>
    <row r="399" spans="1:4" x14ac:dyDescent="0.25">
      <c r="A399" s="50"/>
      <c r="B399" s="86" t="s">
        <v>767</v>
      </c>
      <c r="C399" s="87"/>
      <c r="D399" s="88"/>
    </row>
    <row r="400" spans="1:4" x14ac:dyDescent="0.25">
      <c r="A400" s="50">
        <v>287</v>
      </c>
      <c r="B400" s="68" t="s">
        <v>768</v>
      </c>
      <c r="C400" s="66" t="s">
        <v>769</v>
      </c>
      <c r="D400" s="67">
        <v>435</v>
      </c>
    </row>
    <row r="401" spans="1:4" ht="30" x14ac:dyDescent="0.25">
      <c r="A401" s="50">
        <v>288</v>
      </c>
      <c r="B401" s="68" t="s">
        <v>768</v>
      </c>
      <c r="C401" s="66" t="s">
        <v>770</v>
      </c>
      <c r="D401" s="67">
        <v>1318</v>
      </c>
    </row>
    <row r="402" spans="1:4" x14ac:dyDescent="0.25">
      <c r="A402" s="50">
        <v>289</v>
      </c>
      <c r="B402" s="68" t="s">
        <v>771</v>
      </c>
      <c r="C402" s="66" t="s">
        <v>772</v>
      </c>
      <c r="D402" s="67">
        <v>663</v>
      </c>
    </row>
    <row r="403" spans="1:4" x14ac:dyDescent="0.25">
      <c r="A403" s="50">
        <v>290</v>
      </c>
      <c r="B403" s="68" t="s">
        <v>773</v>
      </c>
      <c r="C403" s="66" t="s">
        <v>774</v>
      </c>
      <c r="D403" s="67">
        <v>95</v>
      </c>
    </row>
    <row r="404" spans="1:4" x14ac:dyDescent="0.25">
      <c r="A404" s="50"/>
      <c r="B404" s="86" t="s">
        <v>775</v>
      </c>
      <c r="C404" s="87"/>
      <c r="D404" s="88"/>
    </row>
    <row r="405" spans="1:4" ht="30" x14ac:dyDescent="0.25">
      <c r="A405" s="50">
        <v>291</v>
      </c>
      <c r="B405" s="68" t="s">
        <v>776</v>
      </c>
      <c r="C405" s="66" t="s">
        <v>777</v>
      </c>
      <c r="D405" s="67">
        <v>982</v>
      </c>
    </row>
    <row r="406" spans="1:4" x14ac:dyDescent="0.25">
      <c r="A406" s="50">
        <v>292</v>
      </c>
      <c r="B406" s="68" t="s">
        <v>778</v>
      </c>
      <c r="C406" s="66" t="s">
        <v>779</v>
      </c>
      <c r="D406" s="67">
        <v>2386</v>
      </c>
    </row>
    <row r="407" spans="1:4" ht="30" x14ac:dyDescent="0.25">
      <c r="A407" s="50">
        <v>293</v>
      </c>
      <c r="B407" s="68" t="s">
        <v>780</v>
      </c>
      <c r="C407" s="66" t="s">
        <v>781</v>
      </c>
      <c r="D407" s="67">
        <v>874</v>
      </c>
    </row>
    <row r="408" spans="1:4" ht="30" x14ac:dyDescent="0.25">
      <c r="A408" s="50">
        <v>294</v>
      </c>
      <c r="B408" s="68" t="s">
        <v>782</v>
      </c>
      <c r="C408" s="66" t="s">
        <v>783</v>
      </c>
      <c r="D408" s="67">
        <v>688</v>
      </c>
    </row>
    <row r="409" spans="1:4" x14ac:dyDescent="0.25">
      <c r="A409" s="50">
        <v>295</v>
      </c>
      <c r="B409" s="68" t="s">
        <v>784</v>
      </c>
      <c r="C409" s="66" t="s">
        <v>785</v>
      </c>
      <c r="D409" s="67">
        <v>2956</v>
      </c>
    </row>
    <row r="410" spans="1:4" x14ac:dyDescent="0.25">
      <c r="A410" s="50">
        <v>296</v>
      </c>
      <c r="B410" s="68" t="s">
        <v>786</v>
      </c>
      <c r="C410" s="66" t="s">
        <v>787</v>
      </c>
      <c r="D410" s="67">
        <v>1198</v>
      </c>
    </row>
    <row r="411" spans="1:4" x14ac:dyDescent="0.25">
      <c r="A411" s="50"/>
      <c r="B411" s="86" t="s">
        <v>788</v>
      </c>
      <c r="C411" s="87"/>
      <c r="D411" s="88"/>
    </row>
    <row r="412" spans="1:4" x14ac:dyDescent="0.25">
      <c r="A412" s="50">
        <v>297</v>
      </c>
      <c r="B412" s="68" t="s">
        <v>789</v>
      </c>
      <c r="C412" s="66" t="s">
        <v>790</v>
      </c>
      <c r="D412" s="68">
        <v>380</v>
      </c>
    </row>
    <row r="413" spans="1:4" ht="30" x14ac:dyDescent="0.25">
      <c r="A413" s="50">
        <v>298</v>
      </c>
      <c r="B413" s="68" t="s">
        <v>791</v>
      </c>
      <c r="C413" s="66" t="s">
        <v>792</v>
      </c>
      <c r="D413" s="68">
        <v>610</v>
      </c>
    </row>
    <row r="414" spans="1:4" ht="30" x14ac:dyDescent="0.25">
      <c r="A414" s="50">
        <v>299</v>
      </c>
      <c r="B414" s="68" t="s">
        <v>793</v>
      </c>
      <c r="C414" s="66" t="s">
        <v>794</v>
      </c>
      <c r="D414" s="68">
        <v>820</v>
      </c>
    </row>
    <row r="415" spans="1:4" x14ac:dyDescent="0.25">
      <c r="A415" s="50">
        <v>300</v>
      </c>
      <c r="B415" s="68" t="s">
        <v>795</v>
      </c>
      <c r="C415" s="66" t="s">
        <v>996</v>
      </c>
      <c r="D415" s="69">
        <v>8547.6201944321692</v>
      </c>
    </row>
    <row r="416" spans="1:4" x14ac:dyDescent="0.25">
      <c r="A416" s="50"/>
      <c r="B416" s="68"/>
      <c r="C416" s="66"/>
      <c r="D416" s="68"/>
    </row>
    <row r="417" spans="1:4" ht="34.5" customHeight="1" x14ac:dyDescent="0.25">
      <c r="A417" s="50">
        <v>301</v>
      </c>
      <c r="B417" s="89" t="s">
        <v>796</v>
      </c>
      <c r="C417" s="90"/>
      <c r="D417" s="67">
        <v>4739</v>
      </c>
    </row>
    <row r="418" spans="1:4" ht="15.75" x14ac:dyDescent="0.25">
      <c r="A418" s="50"/>
      <c r="B418" s="68" t="s">
        <v>120</v>
      </c>
      <c r="C418" s="66" t="s">
        <v>121</v>
      </c>
      <c r="D418" s="53">
        <v>322</v>
      </c>
    </row>
    <row r="419" spans="1:4" ht="30" x14ac:dyDescent="0.25">
      <c r="A419" s="50"/>
      <c r="B419" s="68" t="s">
        <v>154</v>
      </c>
      <c r="C419" s="66" t="s">
        <v>155</v>
      </c>
      <c r="D419" s="54">
        <v>265</v>
      </c>
    </row>
    <row r="420" spans="1:4" ht="15.75" x14ac:dyDescent="0.25">
      <c r="A420" s="50"/>
      <c r="B420" s="68" t="s">
        <v>163</v>
      </c>
      <c r="C420" s="66" t="s">
        <v>164</v>
      </c>
      <c r="D420" s="54">
        <v>248</v>
      </c>
    </row>
    <row r="421" spans="1:4" ht="15.75" x14ac:dyDescent="0.25">
      <c r="A421" s="50"/>
      <c r="B421" s="68" t="s">
        <v>771</v>
      </c>
      <c r="C421" s="66" t="s">
        <v>772</v>
      </c>
      <c r="D421" s="53">
        <v>663</v>
      </c>
    </row>
    <row r="422" spans="1:4" ht="17.25" customHeight="1" x14ac:dyDescent="0.25">
      <c r="A422" s="50"/>
      <c r="B422" s="68" t="s">
        <v>768</v>
      </c>
      <c r="C422" s="66" t="s">
        <v>770</v>
      </c>
      <c r="D422" s="53">
        <v>1318</v>
      </c>
    </row>
    <row r="423" spans="1:4" ht="30" x14ac:dyDescent="0.25">
      <c r="A423" s="50"/>
      <c r="B423" s="68" t="s">
        <v>673</v>
      </c>
      <c r="C423" s="66" t="s">
        <v>674</v>
      </c>
      <c r="D423" s="53">
        <v>1540</v>
      </c>
    </row>
    <row r="424" spans="1:4" ht="15.75" x14ac:dyDescent="0.25">
      <c r="A424" s="50"/>
      <c r="B424" s="68" t="s">
        <v>205</v>
      </c>
      <c r="C424" s="66" t="s">
        <v>206</v>
      </c>
      <c r="D424" s="54">
        <v>383</v>
      </c>
    </row>
    <row r="425" spans="1:4" x14ac:dyDescent="0.25">
      <c r="A425" s="50"/>
      <c r="B425" s="68"/>
      <c r="C425" s="66"/>
      <c r="D425" s="68"/>
    </row>
    <row r="426" spans="1:4" ht="51" customHeight="1" x14ac:dyDescent="0.25">
      <c r="A426" s="52">
        <v>302</v>
      </c>
      <c r="B426" s="89" t="s">
        <v>797</v>
      </c>
      <c r="C426" s="90"/>
      <c r="D426" s="55">
        <v>1466</v>
      </c>
    </row>
    <row r="427" spans="1:4" ht="30" x14ac:dyDescent="0.25">
      <c r="A427" s="50"/>
      <c r="B427" s="68" t="s">
        <v>53</v>
      </c>
      <c r="C427" s="66" t="s">
        <v>54</v>
      </c>
      <c r="D427" s="54">
        <v>248</v>
      </c>
    </row>
    <row r="428" spans="1:4" ht="15.75" x14ac:dyDescent="0.25">
      <c r="A428" s="50"/>
      <c r="B428" s="68" t="s">
        <v>120</v>
      </c>
      <c r="C428" s="66" t="s">
        <v>121</v>
      </c>
      <c r="D428" s="53">
        <v>322</v>
      </c>
    </row>
    <row r="429" spans="1:4" ht="15.75" x14ac:dyDescent="0.25">
      <c r="A429" s="50"/>
      <c r="B429" s="68" t="s">
        <v>163</v>
      </c>
      <c r="C429" s="66" t="s">
        <v>164</v>
      </c>
      <c r="D429" s="54">
        <v>248</v>
      </c>
    </row>
    <row r="430" spans="1:4" ht="30" x14ac:dyDescent="0.25">
      <c r="A430" s="50"/>
      <c r="B430" s="68" t="s">
        <v>154</v>
      </c>
      <c r="C430" s="66" t="s">
        <v>155</v>
      </c>
      <c r="D430" s="54">
        <v>265</v>
      </c>
    </row>
    <row r="431" spans="1:4" ht="15.75" x14ac:dyDescent="0.25">
      <c r="A431" s="50"/>
      <c r="B431" s="68" t="s">
        <v>205</v>
      </c>
      <c r="C431" s="66" t="s">
        <v>206</v>
      </c>
      <c r="D431" s="54">
        <v>383</v>
      </c>
    </row>
    <row r="432" spans="1:4" x14ac:dyDescent="0.25">
      <c r="A432" s="50"/>
      <c r="B432" s="68"/>
      <c r="C432" s="66"/>
      <c r="D432" s="68"/>
    </row>
    <row r="433" spans="1:4" ht="57" customHeight="1" x14ac:dyDescent="0.25">
      <c r="A433" s="50">
        <v>303</v>
      </c>
      <c r="B433" s="89" t="s">
        <v>798</v>
      </c>
      <c r="C433" s="90"/>
      <c r="D433" s="69">
        <v>3006</v>
      </c>
    </row>
    <row r="434" spans="1:4" ht="18.75" customHeight="1" x14ac:dyDescent="0.25">
      <c r="A434" s="50"/>
      <c r="B434" s="68" t="s">
        <v>53</v>
      </c>
      <c r="C434" s="66" t="s">
        <v>54</v>
      </c>
      <c r="D434" s="54">
        <v>248</v>
      </c>
    </row>
    <row r="435" spans="1:4" ht="15.75" x14ac:dyDescent="0.25">
      <c r="A435" s="50"/>
      <c r="B435" s="68" t="s">
        <v>120</v>
      </c>
      <c r="C435" s="66" t="s">
        <v>121</v>
      </c>
      <c r="D435" s="53">
        <v>322</v>
      </c>
    </row>
    <row r="436" spans="1:4" ht="15.75" x14ac:dyDescent="0.25">
      <c r="A436" s="50"/>
      <c r="B436" s="68" t="s">
        <v>163</v>
      </c>
      <c r="C436" s="66" t="s">
        <v>164</v>
      </c>
      <c r="D436" s="54">
        <v>248</v>
      </c>
    </row>
    <row r="437" spans="1:4" ht="30" x14ac:dyDescent="0.25">
      <c r="A437" s="50"/>
      <c r="B437" s="68" t="s">
        <v>154</v>
      </c>
      <c r="C437" s="66" t="s">
        <v>155</v>
      </c>
      <c r="D437" s="54">
        <v>265</v>
      </c>
    </row>
    <row r="438" spans="1:4" ht="15.75" x14ac:dyDescent="0.25">
      <c r="A438" s="50"/>
      <c r="B438" s="68" t="s">
        <v>205</v>
      </c>
      <c r="C438" s="66" t="s">
        <v>206</v>
      </c>
      <c r="D438" s="54">
        <v>383</v>
      </c>
    </row>
    <row r="439" spans="1:4" ht="30" x14ac:dyDescent="0.25">
      <c r="A439" s="50"/>
      <c r="B439" s="68" t="s">
        <v>673</v>
      </c>
      <c r="C439" s="66" t="s">
        <v>674</v>
      </c>
      <c r="D439" s="53">
        <v>1540</v>
      </c>
    </row>
    <row r="440" spans="1:4" x14ac:dyDescent="0.25">
      <c r="A440" s="50"/>
      <c r="B440" s="68"/>
      <c r="C440" s="66"/>
      <c r="D440" s="68"/>
    </row>
    <row r="441" spans="1:4" ht="52.5" customHeight="1" x14ac:dyDescent="0.25">
      <c r="A441" s="50">
        <v>304</v>
      </c>
      <c r="B441" s="89" t="s">
        <v>799</v>
      </c>
      <c r="C441" s="90"/>
      <c r="D441" s="69">
        <v>2726</v>
      </c>
    </row>
    <row r="442" spans="1:4" ht="30" x14ac:dyDescent="0.25">
      <c r="A442" s="50"/>
      <c r="B442" s="68" t="s">
        <v>53</v>
      </c>
      <c r="C442" s="66" t="s">
        <v>54</v>
      </c>
      <c r="D442" s="54">
        <v>248</v>
      </c>
    </row>
    <row r="443" spans="1:4" ht="15.75" x14ac:dyDescent="0.25">
      <c r="A443" s="50"/>
      <c r="B443" s="68" t="s">
        <v>120</v>
      </c>
      <c r="C443" s="66" t="s">
        <v>121</v>
      </c>
      <c r="D443" s="53">
        <v>322</v>
      </c>
    </row>
    <row r="444" spans="1:4" ht="15.75" x14ac:dyDescent="0.25">
      <c r="A444" s="50"/>
      <c r="B444" s="68" t="s">
        <v>163</v>
      </c>
      <c r="C444" s="66" t="s">
        <v>164</v>
      </c>
      <c r="D444" s="54">
        <v>248</v>
      </c>
    </row>
    <row r="445" spans="1:4" ht="30" x14ac:dyDescent="0.25">
      <c r="A445" s="50"/>
      <c r="B445" s="68" t="s">
        <v>154</v>
      </c>
      <c r="C445" s="66" t="s">
        <v>155</v>
      </c>
      <c r="D445" s="54">
        <v>265</v>
      </c>
    </row>
    <row r="446" spans="1:4" x14ac:dyDescent="0.25">
      <c r="A446" s="50"/>
      <c r="B446" s="68" t="s">
        <v>183</v>
      </c>
      <c r="C446" s="66" t="s">
        <v>184</v>
      </c>
      <c r="D446" s="67">
        <v>248</v>
      </c>
    </row>
    <row r="447" spans="1:4" x14ac:dyDescent="0.25">
      <c r="A447" s="50"/>
      <c r="B447" s="68" t="s">
        <v>408</v>
      </c>
      <c r="C447" s="66" t="s">
        <v>409</v>
      </c>
      <c r="D447" s="67">
        <v>750</v>
      </c>
    </row>
    <row r="448" spans="1:4" x14ac:dyDescent="0.25">
      <c r="A448" s="50"/>
      <c r="B448" s="68" t="s">
        <v>129</v>
      </c>
      <c r="C448" s="66" t="s">
        <v>130</v>
      </c>
      <c r="D448" s="67">
        <v>262</v>
      </c>
    </row>
    <row r="449" spans="1:4" ht="15.75" x14ac:dyDescent="0.25">
      <c r="A449" s="50"/>
      <c r="B449" s="68" t="s">
        <v>205</v>
      </c>
      <c r="C449" s="66" t="s">
        <v>206</v>
      </c>
      <c r="D449" s="54">
        <v>383</v>
      </c>
    </row>
    <row r="450" spans="1:4" x14ac:dyDescent="0.25">
      <c r="A450" s="50"/>
      <c r="B450" s="68"/>
      <c r="C450" s="66"/>
      <c r="D450" s="68"/>
    </row>
    <row r="451" spans="1:4" ht="54.75" customHeight="1" x14ac:dyDescent="0.25">
      <c r="A451" s="91">
        <v>305</v>
      </c>
      <c r="B451" s="89" t="s">
        <v>800</v>
      </c>
      <c r="C451" s="90"/>
      <c r="D451" s="69">
        <v>4266</v>
      </c>
    </row>
    <row r="452" spans="1:4" ht="18.75" customHeight="1" x14ac:dyDescent="0.25">
      <c r="A452" s="92"/>
      <c r="B452" s="68" t="s">
        <v>53</v>
      </c>
      <c r="C452" s="66" t="s">
        <v>54</v>
      </c>
      <c r="D452" s="54">
        <v>248</v>
      </c>
    </row>
    <row r="453" spans="1:4" ht="15.75" x14ac:dyDescent="0.25">
      <c r="A453" s="92"/>
      <c r="B453" s="68" t="s">
        <v>120</v>
      </c>
      <c r="C453" s="66" t="s">
        <v>121</v>
      </c>
      <c r="D453" s="53">
        <v>322</v>
      </c>
    </row>
    <row r="454" spans="1:4" ht="15.75" x14ac:dyDescent="0.25">
      <c r="A454" s="92"/>
      <c r="B454" s="68" t="s">
        <v>163</v>
      </c>
      <c r="C454" s="66" t="s">
        <v>164</v>
      </c>
      <c r="D454" s="54">
        <v>248</v>
      </c>
    </row>
    <row r="455" spans="1:4" ht="30" x14ac:dyDescent="0.25">
      <c r="A455" s="92"/>
      <c r="B455" s="68" t="s">
        <v>154</v>
      </c>
      <c r="C455" s="66" t="s">
        <v>155</v>
      </c>
      <c r="D455" s="54">
        <v>265</v>
      </c>
    </row>
    <row r="456" spans="1:4" x14ac:dyDescent="0.25">
      <c r="A456" s="92"/>
      <c r="B456" s="68" t="s">
        <v>183</v>
      </c>
      <c r="C456" s="66" t="s">
        <v>184</v>
      </c>
      <c r="D456" s="67">
        <v>248</v>
      </c>
    </row>
    <row r="457" spans="1:4" x14ac:dyDescent="0.25">
      <c r="A457" s="92"/>
      <c r="B457" s="68" t="s">
        <v>408</v>
      </c>
      <c r="C457" s="66" t="s">
        <v>409</v>
      </c>
      <c r="D457" s="67">
        <v>750</v>
      </c>
    </row>
    <row r="458" spans="1:4" x14ac:dyDescent="0.25">
      <c r="A458" s="92"/>
      <c r="B458" s="68" t="s">
        <v>129</v>
      </c>
      <c r="C458" s="66" t="s">
        <v>130</v>
      </c>
      <c r="D458" s="67">
        <v>262</v>
      </c>
    </row>
    <row r="459" spans="1:4" ht="15.75" x14ac:dyDescent="0.25">
      <c r="A459" s="92"/>
      <c r="B459" s="68" t="s">
        <v>205</v>
      </c>
      <c r="C459" s="66" t="s">
        <v>206</v>
      </c>
      <c r="D459" s="54">
        <v>383</v>
      </c>
    </row>
    <row r="460" spans="1:4" ht="30" x14ac:dyDescent="0.25">
      <c r="A460" s="93"/>
      <c r="B460" s="68" t="s">
        <v>673</v>
      </c>
      <c r="C460" s="66" t="s">
        <v>674</v>
      </c>
      <c r="D460" s="53">
        <v>1540</v>
      </c>
    </row>
    <row r="461" spans="1:4" x14ac:dyDescent="0.25">
      <c r="A461" s="50"/>
      <c r="B461" s="68"/>
      <c r="C461" s="66"/>
      <c r="D461" s="68"/>
    </row>
    <row r="462" spans="1:4" ht="83.25" customHeight="1" x14ac:dyDescent="0.25">
      <c r="A462" s="91">
        <v>306</v>
      </c>
      <c r="B462" s="89" t="s">
        <v>801</v>
      </c>
      <c r="C462" s="90"/>
      <c r="D462" s="69">
        <v>1466</v>
      </c>
    </row>
    <row r="463" spans="1:4" ht="18.75" customHeight="1" x14ac:dyDescent="0.25">
      <c r="A463" s="92"/>
      <c r="B463" s="68" t="s">
        <v>53</v>
      </c>
      <c r="C463" s="66" t="s">
        <v>54</v>
      </c>
      <c r="D463" s="54">
        <v>248</v>
      </c>
    </row>
    <row r="464" spans="1:4" ht="15.75" x14ac:dyDescent="0.25">
      <c r="A464" s="92"/>
      <c r="B464" s="68" t="s">
        <v>120</v>
      </c>
      <c r="C464" s="66" t="s">
        <v>121</v>
      </c>
      <c r="D464" s="53">
        <v>322</v>
      </c>
    </row>
    <row r="465" spans="1:4" ht="15.75" x14ac:dyDescent="0.25">
      <c r="A465" s="92"/>
      <c r="B465" s="68" t="s">
        <v>163</v>
      </c>
      <c r="C465" s="66" t="s">
        <v>164</v>
      </c>
      <c r="D465" s="54">
        <v>248</v>
      </c>
    </row>
    <row r="466" spans="1:4" ht="30" x14ac:dyDescent="0.25">
      <c r="A466" s="92"/>
      <c r="B466" s="68" t="s">
        <v>154</v>
      </c>
      <c r="C466" s="66" t="s">
        <v>155</v>
      </c>
      <c r="D466" s="54">
        <v>265</v>
      </c>
    </row>
    <row r="467" spans="1:4" ht="15.75" x14ac:dyDescent="0.25">
      <c r="A467" s="93"/>
      <c r="B467" s="68" t="s">
        <v>205</v>
      </c>
      <c r="C467" s="66" t="s">
        <v>206</v>
      </c>
      <c r="D467" s="54">
        <v>383</v>
      </c>
    </row>
    <row r="468" spans="1:4" x14ac:dyDescent="0.25">
      <c r="A468" s="50"/>
      <c r="B468" s="68"/>
      <c r="C468" s="66"/>
      <c r="D468" s="68"/>
    </row>
    <row r="469" spans="1:4" ht="85.5" customHeight="1" x14ac:dyDescent="0.25">
      <c r="A469" s="91">
        <v>307</v>
      </c>
      <c r="B469" s="89" t="s">
        <v>802</v>
      </c>
      <c r="C469" s="90"/>
      <c r="D469" s="69">
        <v>3006</v>
      </c>
    </row>
    <row r="470" spans="1:4" ht="18.75" customHeight="1" x14ac:dyDescent="0.25">
      <c r="A470" s="92"/>
      <c r="B470" s="68" t="s">
        <v>53</v>
      </c>
      <c r="C470" s="66" t="s">
        <v>54</v>
      </c>
      <c r="D470" s="54">
        <v>248</v>
      </c>
    </row>
    <row r="471" spans="1:4" ht="15.75" x14ac:dyDescent="0.25">
      <c r="A471" s="92"/>
      <c r="B471" s="68" t="s">
        <v>120</v>
      </c>
      <c r="C471" s="66" t="s">
        <v>121</v>
      </c>
      <c r="D471" s="53">
        <v>322</v>
      </c>
    </row>
    <row r="472" spans="1:4" ht="15.75" x14ac:dyDescent="0.25">
      <c r="A472" s="92"/>
      <c r="B472" s="68" t="s">
        <v>163</v>
      </c>
      <c r="C472" s="66" t="s">
        <v>164</v>
      </c>
      <c r="D472" s="54">
        <v>248</v>
      </c>
    </row>
    <row r="473" spans="1:4" ht="30" x14ac:dyDescent="0.25">
      <c r="A473" s="92"/>
      <c r="B473" s="68" t="s">
        <v>154</v>
      </c>
      <c r="C473" s="66" t="s">
        <v>155</v>
      </c>
      <c r="D473" s="54">
        <v>265</v>
      </c>
    </row>
    <row r="474" spans="1:4" ht="15.75" x14ac:dyDescent="0.25">
      <c r="A474" s="92"/>
      <c r="B474" s="68" t="s">
        <v>205</v>
      </c>
      <c r="C474" s="66" t="s">
        <v>206</v>
      </c>
      <c r="D474" s="54">
        <v>383</v>
      </c>
    </row>
    <row r="475" spans="1:4" ht="30" x14ac:dyDescent="0.25">
      <c r="A475" s="93"/>
      <c r="B475" s="68" t="s">
        <v>673</v>
      </c>
      <c r="C475" s="66" t="s">
        <v>674</v>
      </c>
      <c r="D475" s="53">
        <v>1540</v>
      </c>
    </row>
    <row r="476" spans="1:4" x14ac:dyDescent="0.25">
      <c r="A476" s="50"/>
      <c r="B476" s="68"/>
      <c r="C476" s="66"/>
      <c r="D476" s="68"/>
    </row>
    <row r="477" spans="1:4" ht="79.5" customHeight="1" x14ac:dyDescent="0.25">
      <c r="A477" s="91">
        <v>308</v>
      </c>
      <c r="B477" s="89" t="s">
        <v>803</v>
      </c>
      <c r="C477" s="90"/>
      <c r="D477" s="69">
        <v>2726</v>
      </c>
    </row>
    <row r="478" spans="1:4" ht="30" x14ac:dyDescent="0.25">
      <c r="A478" s="92"/>
      <c r="B478" s="68" t="s">
        <v>53</v>
      </c>
      <c r="C478" s="66" t="s">
        <v>54</v>
      </c>
      <c r="D478" s="54">
        <v>248</v>
      </c>
    </row>
    <row r="479" spans="1:4" ht="15.75" x14ac:dyDescent="0.25">
      <c r="A479" s="92"/>
      <c r="B479" s="68" t="s">
        <v>120</v>
      </c>
      <c r="C479" s="66" t="s">
        <v>121</v>
      </c>
      <c r="D479" s="53">
        <v>322</v>
      </c>
    </row>
    <row r="480" spans="1:4" ht="15.75" x14ac:dyDescent="0.25">
      <c r="A480" s="92"/>
      <c r="B480" s="68" t="s">
        <v>163</v>
      </c>
      <c r="C480" s="66" t="s">
        <v>164</v>
      </c>
      <c r="D480" s="54">
        <v>248</v>
      </c>
    </row>
    <row r="481" spans="1:4" ht="30" x14ac:dyDescent="0.25">
      <c r="A481" s="92"/>
      <c r="B481" s="68" t="s">
        <v>154</v>
      </c>
      <c r="C481" s="66" t="s">
        <v>155</v>
      </c>
      <c r="D481" s="54">
        <v>265</v>
      </c>
    </row>
    <row r="482" spans="1:4" x14ac:dyDescent="0.25">
      <c r="A482" s="92"/>
      <c r="B482" s="68" t="s">
        <v>183</v>
      </c>
      <c r="C482" s="66" t="s">
        <v>184</v>
      </c>
      <c r="D482" s="67">
        <v>248</v>
      </c>
    </row>
    <row r="483" spans="1:4" x14ac:dyDescent="0.25">
      <c r="A483" s="92"/>
      <c r="B483" s="68" t="s">
        <v>129</v>
      </c>
      <c r="C483" s="66" t="s">
        <v>130</v>
      </c>
      <c r="D483" s="67">
        <v>262</v>
      </c>
    </row>
    <row r="484" spans="1:4" x14ac:dyDescent="0.25">
      <c r="A484" s="92"/>
      <c r="B484" s="68" t="s">
        <v>408</v>
      </c>
      <c r="C484" s="66" t="s">
        <v>409</v>
      </c>
      <c r="D484" s="67">
        <v>750</v>
      </c>
    </row>
    <row r="485" spans="1:4" ht="15.75" x14ac:dyDescent="0.25">
      <c r="A485" s="93"/>
      <c r="B485" s="68" t="s">
        <v>205</v>
      </c>
      <c r="C485" s="66" t="s">
        <v>206</v>
      </c>
      <c r="D485" s="54">
        <v>383</v>
      </c>
    </row>
    <row r="486" spans="1:4" x14ac:dyDescent="0.25">
      <c r="A486" s="50"/>
      <c r="B486" s="68"/>
      <c r="C486" s="66"/>
      <c r="D486" s="68"/>
    </row>
    <row r="487" spans="1:4" ht="86.25" customHeight="1" x14ac:dyDescent="0.25">
      <c r="A487" s="91">
        <v>309</v>
      </c>
      <c r="B487" s="89" t="s">
        <v>804</v>
      </c>
      <c r="C487" s="90"/>
      <c r="D487" s="69">
        <v>4266</v>
      </c>
    </row>
    <row r="488" spans="1:4" ht="21.75" customHeight="1" x14ac:dyDescent="0.25">
      <c r="A488" s="92"/>
      <c r="B488" s="68" t="s">
        <v>53</v>
      </c>
      <c r="C488" s="66" t="s">
        <v>54</v>
      </c>
      <c r="D488" s="54">
        <v>248</v>
      </c>
    </row>
    <row r="489" spans="1:4" ht="15.75" x14ac:dyDescent="0.25">
      <c r="A489" s="92"/>
      <c r="B489" s="68" t="s">
        <v>120</v>
      </c>
      <c r="C489" s="66" t="s">
        <v>121</v>
      </c>
      <c r="D489" s="53">
        <v>322</v>
      </c>
    </row>
    <row r="490" spans="1:4" ht="15.75" x14ac:dyDescent="0.25">
      <c r="A490" s="92"/>
      <c r="B490" s="68" t="s">
        <v>163</v>
      </c>
      <c r="C490" s="66" t="s">
        <v>164</v>
      </c>
      <c r="D490" s="54">
        <v>248</v>
      </c>
    </row>
    <row r="491" spans="1:4" ht="30" x14ac:dyDescent="0.25">
      <c r="A491" s="92"/>
      <c r="B491" s="68" t="s">
        <v>154</v>
      </c>
      <c r="C491" s="66" t="s">
        <v>155</v>
      </c>
      <c r="D491" s="54">
        <v>265</v>
      </c>
    </row>
    <row r="492" spans="1:4" x14ac:dyDescent="0.25">
      <c r="A492" s="92"/>
      <c r="B492" s="68" t="s">
        <v>183</v>
      </c>
      <c r="C492" s="66" t="s">
        <v>184</v>
      </c>
      <c r="D492" s="67">
        <v>248</v>
      </c>
    </row>
    <row r="493" spans="1:4" x14ac:dyDescent="0.25">
      <c r="A493" s="92"/>
      <c r="B493" s="68" t="s">
        <v>129</v>
      </c>
      <c r="C493" s="66" t="s">
        <v>130</v>
      </c>
      <c r="D493" s="67">
        <v>262</v>
      </c>
    </row>
    <row r="494" spans="1:4" x14ac:dyDescent="0.25">
      <c r="A494" s="92"/>
      <c r="B494" s="68" t="s">
        <v>408</v>
      </c>
      <c r="C494" s="66" t="s">
        <v>409</v>
      </c>
      <c r="D494" s="67">
        <v>750</v>
      </c>
    </row>
    <row r="495" spans="1:4" ht="15.75" x14ac:dyDescent="0.25">
      <c r="A495" s="92"/>
      <c r="B495" s="68" t="s">
        <v>205</v>
      </c>
      <c r="C495" s="66" t="s">
        <v>206</v>
      </c>
      <c r="D495" s="54">
        <v>383</v>
      </c>
    </row>
    <row r="496" spans="1:4" ht="30" x14ac:dyDescent="0.25">
      <c r="A496" s="93"/>
      <c r="B496" s="68" t="s">
        <v>673</v>
      </c>
      <c r="C496" s="66" t="s">
        <v>674</v>
      </c>
      <c r="D496" s="53">
        <v>1540</v>
      </c>
    </row>
    <row r="497" spans="1:4" x14ac:dyDescent="0.25">
      <c r="A497" s="50"/>
      <c r="B497" s="68"/>
      <c r="C497" s="66"/>
      <c r="D497" s="68"/>
    </row>
    <row r="498" spans="1:4" ht="51" customHeight="1" x14ac:dyDescent="0.25">
      <c r="A498" s="91">
        <v>310</v>
      </c>
      <c r="B498" s="89" t="s">
        <v>805</v>
      </c>
      <c r="C498" s="90"/>
      <c r="D498" s="67">
        <v>2813</v>
      </c>
    </row>
    <row r="499" spans="1:4" ht="15.75" x14ac:dyDescent="0.25">
      <c r="A499" s="92"/>
      <c r="B499" s="68" t="s">
        <v>114</v>
      </c>
      <c r="C499" s="66" t="s">
        <v>121</v>
      </c>
      <c r="D499" s="53">
        <v>322</v>
      </c>
    </row>
    <row r="500" spans="1:4" ht="15.75" x14ac:dyDescent="0.25">
      <c r="A500" s="92"/>
      <c r="B500" s="68" t="s">
        <v>163</v>
      </c>
      <c r="C500" s="66" t="s">
        <v>158</v>
      </c>
      <c r="D500" s="54">
        <v>525</v>
      </c>
    </row>
    <row r="501" spans="1:4" ht="30" x14ac:dyDescent="0.25">
      <c r="A501" s="92"/>
      <c r="B501" s="68" t="s">
        <v>154</v>
      </c>
      <c r="C501" s="66" t="s">
        <v>155</v>
      </c>
      <c r="D501" s="54">
        <v>265</v>
      </c>
    </row>
    <row r="502" spans="1:4" ht="30" x14ac:dyDescent="0.25">
      <c r="A502" s="92"/>
      <c r="B502" s="68" t="s">
        <v>768</v>
      </c>
      <c r="C502" s="66" t="s">
        <v>770</v>
      </c>
      <c r="D502" s="53">
        <v>1318</v>
      </c>
    </row>
    <row r="503" spans="1:4" ht="15.75" x14ac:dyDescent="0.25">
      <c r="A503" s="93"/>
      <c r="B503" s="68" t="s">
        <v>205</v>
      </c>
      <c r="C503" s="66" t="s">
        <v>206</v>
      </c>
      <c r="D503" s="54">
        <v>383</v>
      </c>
    </row>
    <row r="504" spans="1:4" x14ac:dyDescent="0.25">
      <c r="A504" s="50"/>
      <c r="B504" s="68"/>
      <c r="C504" s="66"/>
      <c r="D504" s="68"/>
    </row>
    <row r="505" spans="1:4" ht="69.75" customHeight="1" x14ac:dyDescent="0.25">
      <c r="A505" s="91">
        <v>311</v>
      </c>
      <c r="B505" s="89" t="s">
        <v>806</v>
      </c>
      <c r="C505" s="90"/>
      <c r="D505" s="69">
        <v>3734</v>
      </c>
    </row>
    <row r="506" spans="1:4" ht="19.5" customHeight="1" x14ac:dyDescent="0.25">
      <c r="A506" s="92"/>
      <c r="B506" s="68" t="s">
        <v>53</v>
      </c>
      <c r="C506" s="66" t="s">
        <v>54</v>
      </c>
      <c r="D506" s="54">
        <v>248</v>
      </c>
    </row>
    <row r="507" spans="1:4" ht="15.75" x14ac:dyDescent="0.25">
      <c r="A507" s="92"/>
      <c r="B507" s="68" t="s">
        <v>163</v>
      </c>
      <c r="C507" s="66" t="s">
        <v>164</v>
      </c>
      <c r="D507" s="54">
        <v>248</v>
      </c>
    </row>
    <row r="508" spans="1:4" ht="30" x14ac:dyDescent="0.25">
      <c r="A508" s="92"/>
      <c r="B508" s="68" t="s">
        <v>154</v>
      </c>
      <c r="C508" s="66" t="s">
        <v>155</v>
      </c>
      <c r="D508" s="54">
        <v>265</v>
      </c>
    </row>
    <row r="509" spans="1:4" ht="15.75" x14ac:dyDescent="0.25">
      <c r="A509" s="92"/>
      <c r="B509" s="68" t="s">
        <v>183</v>
      </c>
      <c r="C509" s="66" t="s">
        <v>184</v>
      </c>
      <c r="D509" s="54">
        <v>265</v>
      </c>
    </row>
    <row r="510" spans="1:4" ht="15.75" x14ac:dyDescent="0.25">
      <c r="A510" s="92"/>
      <c r="B510" s="68" t="s">
        <v>205</v>
      </c>
      <c r="C510" s="66" t="s">
        <v>206</v>
      </c>
      <c r="D510" s="54">
        <v>383</v>
      </c>
    </row>
    <row r="511" spans="1:4" x14ac:dyDescent="0.25">
      <c r="A511" s="92"/>
      <c r="B511" s="68" t="s">
        <v>579</v>
      </c>
      <c r="C511" s="66" t="s">
        <v>580</v>
      </c>
      <c r="D511" s="67">
        <v>376</v>
      </c>
    </row>
    <row r="512" spans="1:4" x14ac:dyDescent="0.25">
      <c r="A512" s="92"/>
      <c r="B512" s="68" t="s">
        <v>587</v>
      </c>
      <c r="C512" s="66" t="s">
        <v>588</v>
      </c>
      <c r="D512" s="67">
        <v>268</v>
      </c>
    </row>
    <row r="513" spans="1:4" x14ac:dyDescent="0.25">
      <c r="A513" s="92"/>
      <c r="B513" s="68" t="s">
        <v>408</v>
      </c>
      <c r="C513" s="66" t="s">
        <v>409</v>
      </c>
      <c r="D513" s="67">
        <v>750</v>
      </c>
    </row>
    <row r="514" spans="1:4" x14ac:dyDescent="0.25">
      <c r="A514" s="92"/>
      <c r="B514" s="68" t="s">
        <v>400</v>
      </c>
      <c r="C514" s="66" t="s">
        <v>401</v>
      </c>
      <c r="D514" s="67">
        <v>203</v>
      </c>
    </row>
    <row r="515" spans="1:4" x14ac:dyDescent="0.25">
      <c r="A515" s="92"/>
      <c r="B515" s="68" t="s">
        <v>402</v>
      </c>
      <c r="C515" s="66" t="s">
        <v>403</v>
      </c>
      <c r="D515" s="67">
        <v>262</v>
      </c>
    </row>
    <row r="516" spans="1:4" x14ac:dyDescent="0.25">
      <c r="A516" s="93"/>
      <c r="B516" s="68" t="s">
        <v>257</v>
      </c>
      <c r="C516" s="66" t="s">
        <v>258</v>
      </c>
      <c r="D516" s="67">
        <v>466</v>
      </c>
    </row>
    <row r="517" spans="1:4" x14ac:dyDescent="0.25">
      <c r="A517" s="50"/>
      <c r="B517" s="68"/>
      <c r="C517" s="66"/>
      <c r="D517" s="68"/>
    </row>
    <row r="518" spans="1:4" ht="66" customHeight="1" x14ac:dyDescent="0.25">
      <c r="A518" s="91">
        <v>312</v>
      </c>
      <c r="B518" s="89" t="s">
        <v>807</v>
      </c>
      <c r="C518" s="90"/>
      <c r="D518" s="69">
        <v>3717</v>
      </c>
    </row>
    <row r="519" spans="1:4" ht="19.5" customHeight="1" x14ac:dyDescent="0.25">
      <c r="A519" s="92"/>
      <c r="B519" s="68" t="s">
        <v>53</v>
      </c>
      <c r="C519" s="66" t="s">
        <v>54</v>
      </c>
      <c r="D519" s="54">
        <v>248</v>
      </c>
    </row>
    <row r="520" spans="1:4" ht="15.75" x14ac:dyDescent="0.25">
      <c r="A520" s="92"/>
      <c r="B520" s="68" t="s">
        <v>163</v>
      </c>
      <c r="C520" s="66" t="s">
        <v>164</v>
      </c>
      <c r="D520" s="54">
        <v>248</v>
      </c>
    </row>
    <row r="521" spans="1:4" ht="30" x14ac:dyDescent="0.25">
      <c r="A521" s="92"/>
      <c r="B521" s="68" t="s">
        <v>154</v>
      </c>
      <c r="C521" s="66" t="s">
        <v>155</v>
      </c>
      <c r="D521" s="54">
        <v>265</v>
      </c>
    </row>
    <row r="522" spans="1:4" x14ac:dyDescent="0.25">
      <c r="A522" s="92"/>
      <c r="B522" s="68" t="s">
        <v>183</v>
      </c>
      <c r="C522" s="66" t="s">
        <v>184</v>
      </c>
      <c r="D522" s="67">
        <v>248</v>
      </c>
    </row>
    <row r="523" spans="1:4" ht="15.75" x14ac:dyDescent="0.25">
      <c r="A523" s="92"/>
      <c r="B523" s="68" t="s">
        <v>205</v>
      </c>
      <c r="C523" s="66" t="s">
        <v>206</v>
      </c>
      <c r="D523" s="54">
        <v>383</v>
      </c>
    </row>
    <row r="524" spans="1:4" x14ac:dyDescent="0.25">
      <c r="A524" s="92"/>
      <c r="B524" s="68" t="s">
        <v>579</v>
      </c>
      <c r="C524" s="66" t="s">
        <v>580</v>
      </c>
      <c r="D524" s="67">
        <v>376</v>
      </c>
    </row>
    <row r="525" spans="1:4" x14ac:dyDescent="0.25">
      <c r="A525" s="92"/>
      <c r="B525" s="68" t="s">
        <v>587</v>
      </c>
      <c r="C525" s="66" t="s">
        <v>588</v>
      </c>
      <c r="D525" s="67">
        <v>268</v>
      </c>
    </row>
    <row r="526" spans="1:4" x14ac:dyDescent="0.25">
      <c r="A526" s="92"/>
      <c r="B526" s="68" t="s">
        <v>408</v>
      </c>
      <c r="C526" s="66" t="s">
        <v>409</v>
      </c>
      <c r="D526" s="67">
        <v>750</v>
      </c>
    </row>
    <row r="527" spans="1:4" x14ac:dyDescent="0.25">
      <c r="A527" s="92"/>
      <c r="B527" s="68" t="s">
        <v>400</v>
      </c>
      <c r="C527" s="66" t="s">
        <v>401</v>
      </c>
      <c r="D527" s="67">
        <v>203</v>
      </c>
    </row>
    <row r="528" spans="1:4" x14ac:dyDescent="0.25">
      <c r="A528" s="92"/>
      <c r="B528" s="68" t="s">
        <v>402</v>
      </c>
      <c r="C528" s="66" t="s">
        <v>403</v>
      </c>
      <c r="D528" s="67">
        <v>262</v>
      </c>
    </row>
    <row r="529" spans="1:4" x14ac:dyDescent="0.25">
      <c r="A529" s="93"/>
      <c r="B529" s="68" t="s">
        <v>257</v>
      </c>
      <c r="C529" s="66" t="s">
        <v>258</v>
      </c>
      <c r="D529" s="67">
        <v>466</v>
      </c>
    </row>
    <row r="530" spans="1:4" x14ac:dyDescent="0.25">
      <c r="A530" s="50"/>
      <c r="B530" s="68"/>
      <c r="C530" s="66"/>
      <c r="D530" s="68"/>
    </row>
    <row r="531" spans="1:4" ht="58.5" customHeight="1" x14ac:dyDescent="0.25">
      <c r="A531" s="91">
        <v>313</v>
      </c>
      <c r="B531" s="89" t="s">
        <v>808</v>
      </c>
      <c r="C531" s="90"/>
      <c r="D531" s="68">
        <v>5266</v>
      </c>
    </row>
    <row r="532" spans="1:4" x14ac:dyDescent="0.25">
      <c r="A532" s="92"/>
      <c r="B532" s="68" t="s">
        <v>88</v>
      </c>
      <c r="C532" s="66" t="s">
        <v>89</v>
      </c>
      <c r="D532" s="67">
        <v>248</v>
      </c>
    </row>
    <row r="533" spans="1:4" ht="16.5" customHeight="1" x14ac:dyDescent="0.25">
      <c r="A533" s="92"/>
      <c r="B533" s="68" t="s">
        <v>53</v>
      </c>
      <c r="C533" s="66" t="s">
        <v>54</v>
      </c>
      <c r="D533" s="54">
        <v>248</v>
      </c>
    </row>
    <row r="534" spans="1:4" x14ac:dyDescent="0.25">
      <c r="A534" s="92"/>
      <c r="B534" s="68" t="s">
        <v>183</v>
      </c>
      <c r="C534" s="66" t="s">
        <v>184</v>
      </c>
      <c r="D534" s="67">
        <v>248</v>
      </c>
    </row>
    <row r="535" spans="1:4" ht="15.75" x14ac:dyDescent="0.25">
      <c r="A535" s="92"/>
      <c r="B535" s="68" t="s">
        <v>163</v>
      </c>
      <c r="C535" s="66" t="s">
        <v>164</v>
      </c>
      <c r="D535" s="54">
        <v>248</v>
      </c>
    </row>
    <row r="536" spans="1:4" ht="15.75" x14ac:dyDescent="0.25">
      <c r="A536" s="92"/>
      <c r="B536" s="68" t="s">
        <v>114</v>
      </c>
      <c r="C536" s="66" t="s">
        <v>121</v>
      </c>
      <c r="D536" s="53">
        <v>322</v>
      </c>
    </row>
    <row r="537" spans="1:4" x14ac:dyDescent="0.25">
      <c r="A537" s="92"/>
      <c r="B537" s="68" t="s">
        <v>129</v>
      </c>
      <c r="C537" s="66" t="s">
        <v>130</v>
      </c>
      <c r="D537" s="67">
        <v>262</v>
      </c>
    </row>
    <row r="538" spans="1:4" x14ac:dyDescent="0.25">
      <c r="A538" s="92"/>
      <c r="B538" s="68" t="s">
        <v>145</v>
      </c>
      <c r="C538" s="66" t="s">
        <v>146</v>
      </c>
      <c r="D538" s="67">
        <v>262</v>
      </c>
    </row>
    <row r="539" spans="1:4" x14ac:dyDescent="0.25">
      <c r="A539" s="92"/>
      <c r="B539" s="68" t="s">
        <v>257</v>
      </c>
      <c r="C539" s="66" t="s">
        <v>258</v>
      </c>
      <c r="D539" s="67">
        <v>466</v>
      </c>
    </row>
    <row r="540" spans="1:4" x14ac:dyDescent="0.25">
      <c r="A540" s="92"/>
      <c r="B540" s="68" t="s">
        <v>579</v>
      </c>
      <c r="C540" s="66" t="s">
        <v>580</v>
      </c>
      <c r="D540" s="67">
        <v>376</v>
      </c>
    </row>
    <row r="541" spans="1:4" x14ac:dyDescent="0.25">
      <c r="A541" s="92"/>
      <c r="B541" s="68" t="s">
        <v>587</v>
      </c>
      <c r="C541" s="66" t="s">
        <v>588</v>
      </c>
      <c r="D541" s="67">
        <v>268</v>
      </c>
    </row>
    <row r="542" spans="1:4" x14ac:dyDescent="0.25">
      <c r="A542" s="92"/>
      <c r="B542" s="68" t="s">
        <v>400</v>
      </c>
      <c r="C542" s="66" t="s">
        <v>401</v>
      </c>
      <c r="D542" s="67">
        <v>203</v>
      </c>
    </row>
    <row r="543" spans="1:4" x14ac:dyDescent="0.25">
      <c r="A543" s="92"/>
      <c r="B543" s="68" t="s">
        <v>402</v>
      </c>
      <c r="C543" s="66" t="s">
        <v>403</v>
      </c>
      <c r="D543" s="67">
        <v>262</v>
      </c>
    </row>
    <row r="544" spans="1:4" x14ac:dyDescent="0.25">
      <c r="A544" s="92"/>
      <c r="B544" s="68" t="s">
        <v>406</v>
      </c>
      <c r="C544" s="66" t="s">
        <v>407</v>
      </c>
      <c r="D544" s="67">
        <v>453</v>
      </c>
    </row>
    <row r="545" spans="1:4" ht="30" x14ac:dyDescent="0.25">
      <c r="A545" s="92"/>
      <c r="B545" s="68" t="s">
        <v>154</v>
      </c>
      <c r="C545" s="66" t="s">
        <v>155</v>
      </c>
      <c r="D545" s="54">
        <v>265</v>
      </c>
    </row>
    <row r="546" spans="1:4" x14ac:dyDescent="0.25">
      <c r="A546" s="92"/>
      <c r="B546" s="68" t="s">
        <v>679</v>
      </c>
      <c r="C546" s="66" t="s">
        <v>680</v>
      </c>
      <c r="D546" s="67">
        <v>304</v>
      </c>
    </row>
    <row r="547" spans="1:4" x14ac:dyDescent="0.25">
      <c r="A547" s="92"/>
      <c r="B547" s="68" t="s">
        <v>681</v>
      </c>
      <c r="C547" s="66" t="s">
        <v>682</v>
      </c>
      <c r="D547" s="67">
        <v>448</v>
      </c>
    </row>
    <row r="548" spans="1:4" ht="15.75" x14ac:dyDescent="0.25">
      <c r="A548" s="93"/>
      <c r="B548" s="68" t="s">
        <v>205</v>
      </c>
      <c r="C548" s="66" t="s">
        <v>206</v>
      </c>
      <c r="D548" s="54">
        <v>383</v>
      </c>
    </row>
    <row r="549" spans="1:4" x14ac:dyDescent="0.25">
      <c r="A549" s="50"/>
      <c r="B549" s="68"/>
      <c r="C549" s="66"/>
      <c r="D549" s="68"/>
    </row>
    <row r="550" spans="1:4" ht="44.25" customHeight="1" x14ac:dyDescent="0.25">
      <c r="A550" s="91">
        <v>314</v>
      </c>
      <c r="B550" s="89" t="s">
        <v>809</v>
      </c>
      <c r="C550" s="90"/>
      <c r="D550" s="67">
        <v>3798</v>
      </c>
    </row>
    <row r="551" spans="1:4" ht="21.75" customHeight="1" x14ac:dyDescent="0.25">
      <c r="A551" s="92"/>
      <c r="B551" s="68" t="s">
        <v>768</v>
      </c>
      <c r="C551" s="66" t="s">
        <v>770</v>
      </c>
      <c r="D551" s="53">
        <v>1318</v>
      </c>
    </row>
    <row r="552" spans="1:4" ht="45" x14ac:dyDescent="0.25">
      <c r="A552" s="92"/>
      <c r="B552" s="68" t="s">
        <v>665</v>
      </c>
      <c r="C552" s="66" t="s">
        <v>666</v>
      </c>
      <c r="D552" s="67">
        <v>304</v>
      </c>
    </row>
    <row r="553" spans="1:4" ht="45" x14ac:dyDescent="0.25">
      <c r="A553" s="92"/>
      <c r="B553" s="68" t="s">
        <v>677</v>
      </c>
      <c r="C553" s="66" t="s">
        <v>678</v>
      </c>
      <c r="D553" s="67">
        <v>304</v>
      </c>
    </row>
    <row r="554" spans="1:4" x14ac:dyDescent="0.25">
      <c r="A554" s="92"/>
      <c r="B554" s="68" t="s">
        <v>257</v>
      </c>
      <c r="C554" s="66" t="s">
        <v>258</v>
      </c>
      <c r="D554" s="67">
        <v>466</v>
      </c>
    </row>
    <row r="555" spans="1:4" x14ac:dyDescent="0.25">
      <c r="A555" s="92"/>
      <c r="B555" s="68" t="s">
        <v>174</v>
      </c>
      <c r="C555" s="66" t="s">
        <v>175</v>
      </c>
      <c r="D555" s="67">
        <v>248</v>
      </c>
    </row>
    <row r="556" spans="1:4" x14ac:dyDescent="0.25">
      <c r="A556" s="92"/>
      <c r="B556" s="68" t="s">
        <v>145</v>
      </c>
      <c r="C556" s="66" t="s">
        <v>146</v>
      </c>
      <c r="D556" s="67">
        <v>262</v>
      </c>
    </row>
    <row r="557" spans="1:4" x14ac:dyDescent="0.25">
      <c r="A557" s="92"/>
      <c r="B557" s="68" t="s">
        <v>199</v>
      </c>
      <c r="C557" s="66" t="s">
        <v>200</v>
      </c>
      <c r="D557" s="67">
        <v>248</v>
      </c>
    </row>
    <row r="558" spans="1:4" ht="30" x14ac:dyDescent="0.25">
      <c r="A558" s="92"/>
      <c r="B558" s="68" t="s">
        <v>154</v>
      </c>
      <c r="C558" s="66" t="s">
        <v>155</v>
      </c>
      <c r="D558" s="54">
        <v>265</v>
      </c>
    </row>
    <row r="559" spans="1:4" ht="15.75" x14ac:dyDescent="0.25">
      <c r="A559" s="93"/>
      <c r="B559" s="68" t="s">
        <v>205</v>
      </c>
      <c r="C559" s="66" t="s">
        <v>206</v>
      </c>
      <c r="D559" s="54">
        <v>383</v>
      </c>
    </row>
    <row r="560" spans="1:4" x14ac:dyDescent="0.25">
      <c r="A560" s="50"/>
      <c r="B560" s="68"/>
      <c r="C560" s="66"/>
      <c r="D560" s="68"/>
    </row>
    <row r="561" spans="1:4" ht="54" customHeight="1" x14ac:dyDescent="0.25">
      <c r="A561" s="91">
        <v>315</v>
      </c>
      <c r="B561" s="89" t="s">
        <v>810</v>
      </c>
      <c r="C561" s="90"/>
      <c r="D561" s="69">
        <v>1144</v>
      </c>
    </row>
    <row r="562" spans="1:4" ht="15.75" x14ac:dyDescent="0.25">
      <c r="A562" s="92"/>
      <c r="B562" s="68" t="s">
        <v>163</v>
      </c>
      <c r="C562" s="66" t="s">
        <v>164</v>
      </c>
      <c r="D562" s="54">
        <v>248</v>
      </c>
    </row>
    <row r="563" spans="1:4" ht="30" x14ac:dyDescent="0.25">
      <c r="A563" s="92"/>
      <c r="B563" s="68" t="s">
        <v>154</v>
      </c>
      <c r="C563" s="66" t="s">
        <v>155</v>
      </c>
      <c r="D563" s="54">
        <v>265</v>
      </c>
    </row>
    <row r="564" spans="1:4" x14ac:dyDescent="0.25">
      <c r="A564" s="92"/>
      <c r="B564" s="68" t="s">
        <v>183</v>
      </c>
      <c r="C564" s="66" t="s">
        <v>184</v>
      </c>
      <c r="D564" s="67">
        <v>248</v>
      </c>
    </row>
    <row r="565" spans="1:4" ht="15.75" x14ac:dyDescent="0.25">
      <c r="A565" s="93"/>
      <c r="B565" s="68" t="s">
        <v>205</v>
      </c>
      <c r="C565" s="66" t="s">
        <v>206</v>
      </c>
      <c r="D565" s="54">
        <v>383</v>
      </c>
    </row>
    <row r="566" spans="1:4" x14ac:dyDescent="0.25">
      <c r="A566" s="50"/>
      <c r="B566" s="68"/>
      <c r="C566" s="66"/>
      <c r="D566" s="68"/>
    </row>
    <row r="567" spans="1:4" ht="43.5" customHeight="1" x14ac:dyDescent="0.25">
      <c r="A567" s="91">
        <v>316</v>
      </c>
      <c r="B567" s="89" t="s">
        <v>811</v>
      </c>
      <c r="C567" s="90"/>
      <c r="D567" s="69">
        <v>7242</v>
      </c>
    </row>
    <row r="568" spans="1:4" ht="18" customHeight="1" x14ac:dyDescent="0.25">
      <c r="A568" s="92"/>
      <c r="B568" s="68" t="s">
        <v>53</v>
      </c>
      <c r="C568" s="66" t="s">
        <v>54</v>
      </c>
      <c r="D568" s="54">
        <v>248</v>
      </c>
    </row>
    <row r="569" spans="1:4" x14ac:dyDescent="0.25">
      <c r="A569" s="92"/>
      <c r="B569" s="68" t="s">
        <v>183</v>
      </c>
      <c r="C569" s="66" t="s">
        <v>184</v>
      </c>
      <c r="D569" s="67">
        <v>248</v>
      </c>
    </row>
    <row r="570" spans="1:4" x14ac:dyDescent="0.25">
      <c r="A570" s="92"/>
      <c r="B570" s="68" t="s">
        <v>88</v>
      </c>
      <c r="C570" s="66" t="s">
        <v>89</v>
      </c>
      <c r="D570" s="67">
        <v>248</v>
      </c>
    </row>
    <row r="571" spans="1:4" ht="15.75" x14ac:dyDescent="0.25">
      <c r="A571" s="92"/>
      <c r="B571" s="68" t="s">
        <v>114</v>
      </c>
      <c r="C571" s="66" t="s">
        <v>121</v>
      </c>
      <c r="D571" s="53">
        <v>322</v>
      </c>
    </row>
    <row r="572" spans="1:4" x14ac:dyDescent="0.25">
      <c r="A572" s="92"/>
      <c r="B572" s="68" t="s">
        <v>129</v>
      </c>
      <c r="C572" s="66" t="s">
        <v>130</v>
      </c>
      <c r="D572" s="67">
        <v>262</v>
      </c>
    </row>
    <row r="573" spans="1:4" x14ac:dyDescent="0.25">
      <c r="A573" s="92"/>
      <c r="B573" s="68" t="s">
        <v>109</v>
      </c>
      <c r="C573" s="66" t="s">
        <v>110</v>
      </c>
      <c r="D573" s="67">
        <v>525</v>
      </c>
    </row>
    <row r="574" spans="1:4" ht="15.75" x14ac:dyDescent="0.25">
      <c r="A574" s="92"/>
      <c r="B574" s="68" t="s">
        <v>163</v>
      </c>
      <c r="C574" s="66" t="s">
        <v>164</v>
      </c>
      <c r="D574" s="54">
        <v>248</v>
      </c>
    </row>
    <row r="575" spans="1:4" ht="30" x14ac:dyDescent="0.25">
      <c r="A575" s="92"/>
      <c r="B575" s="68" t="s">
        <v>154</v>
      </c>
      <c r="C575" s="66" t="s">
        <v>155</v>
      </c>
      <c r="D575" s="54">
        <v>265</v>
      </c>
    </row>
    <row r="576" spans="1:4" ht="15.75" x14ac:dyDescent="0.25">
      <c r="A576" s="92"/>
      <c r="B576" s="68" t="s">
        <v>205</v>
      </c>
      <c r="C576" s="66" t="s">
        <v>206</v>
      </c>
      <c r="D576" s="54">
        <v>383</v>
      </c>
    </row>
    <row r="577" spans="1:4" x14ac:dyDescent="0.25">
      <c r="A577" s="92"/>
      <c r="B577" s="68" t="s">
        <v>812</v>
      </c>
      <c r="C577" s="66"/>
      <c r="D577" s="68"/>
    </row>
    <row r="578" spans="1:4" x14ac:dyDescent="0.25">
      <c r="A578" s="92"/>
      <c r="B578" s="68" t="s">
        <v>579</v>
      </c>
      <c r="C578" s="66" t="s">
        <v>580</v>
      </c>
      <c r="D578" s="67">
        <v>376</v>
      </c>
    </row>
    <row r="579" spans="1:4" x14ac:dyDescent="0.25">
      <c r="A579" s="92"/>
      <c r="B579" s="68" t="s">
        <v>587</v>
      </c>
      <c r="C579" s="66" t="s">
        <v>588</v>
      </c>
      <c r="D579" s="67">
        <v>268</v>
      </c>
    </row>
    <row r="580" spans="1:4" x14ac:dyDescent="0.25">
      <c r="A580" s="92"/>
      <c r="B580" s="68" t="s">
        <v>441</v>
      </c>
      <c r="C580" s="66" t="s">
        <v>442</v>
      </c>
      <c r="D580" s="67">
        <v>376</v>
      </c>
    </row>
    <row r="581" spans="1:4" x14ac:dyDescent="0.25">
      <c r="A581" s="92"/>
      <c r="B581" s="68" t="s">
        <v>437</v>
      </c>
      <c r="C581" s="66" t="s">
        <v>438</v>
      </c>
      <c r="D581" s="67">
        <v>376</v>
      </c>
    </row>
    <row r="582" spans="1:4" x14ac:dyDescent="0.25">
      <c r="A582" s="92"/>
      <c r="B582" s="68" t="s">
        <v>431</v>
      </c>
      <c r="C582" s="66" t="s">
        <v>432</v>
      </c>
      <c r="D582" s="67">
        <v>376</v>
      </c>
    </row>
    <row r="583" spans="1:4" x14ac:dyDescent="0.25">
      <c r="A583" s="92"/>
      <c r="B583" s="68" t="s">
        <v>421</v>
      </c>
      <c r="C583" s="66" t="s">
        <v>422</v>
      </c>
      <c r="D583" s="67">
        <v>376</v>
      </c>
    </row>
    <row r="584" spans="1:4" x14ac:dyDescent="0.25">
      <c r="A584" s="92"/>
      <c r="B584" s="68" t="s">
        <v>461</v>
      </c>
      <c r="C584" s="66" t="s">
        <v>462</v>
      </c>
      <c r="D584" s="67">
        <v>376</v>
      </c>
    </row>
    <row r="585" spans="1:4" x14ac:dyDescent="0.25">
      <c r="A585" s="92"/>
      <c r="B585" s="68" t="s">
        <v>429</v>
      </c>
      <c r="C585" s="66" t="s">
        <v>430</v>
      </c>
      <c r="D585" s="67">
        <v>376</v>
      </c>
    </row>
    <row r="586" spans="1:4" x14ac:dyDescent="0.25">
      <c r="A586" s="92"/>
      <c r="B586" s="68" t="s">
        <v>427</v>
      </c>
      <c r="C586" s="66" t="s">
        <v>428</v>
      </c>
      <c r="D586" s="67">
        <v>376</v>
      </c>
    </row>
    <row r="587" spans="1:4" x14ac:dyDescent="0.25">
      <c r="A587" s="92"/>
      <c r="B587" s="68" t="s">
        <v>445</v>
      </c>
      <c r="C587" s="66" t="s">
        <v>446</v>
      </c>
      <c r="D587" s="67">
        <v>376</v>
      </c>
    </row>
    <row r="588" spans="1:4" x14ac:dyDescent="0.25">
      <c r="A588" s="92"/>
      <c r="B588" s="68" t="s">
        <v>439</v>
      </c>
      <c r="C588" s="66" t="s">
        <v>440</v>
      </c>
      <c r="D588" s="67">
        <v>376</v>
      </c>
    </row>
    <row r="589" spans="1:4" x14ac:dyDescent="0.25">
      <c r="A589" s="92"/>
      <c r="B589" s="68" t="s">
        <v>400</v>
      </c>
      <c r="C589" s="66" t="s">
        <v>401</v>
      </c>
      <c r="D589" s="67">
        <v>203</v>
      </c>
    </row>
    <row r="590" spans="1:4" x14ac:dyDescent="0.25">
      <c r="A590" s="93"/>
      <c r="B590" s="68" t="s">
        <v>402</v>
      </c>
      <c r="C590" s="66" t="s">
        <v>403</v>
      </c>
      <c r="D590" s="67">
        <v>262</v>
      </c>
    </row>
    <row r="591" spans="1:4" x14ac:dyDescent="0.25">
      <c r="A591" s="50"/>
      <c r="B591" s="68"/>
      <c r="C591" s="66"/>
      <c r="D591" s="68"/>
    </row>
    <row r="592" spans="1:4" ht="39" customHeight="1" x14ac:dyDescent="0.25">
      <c r="A592" s="91">
        <v>317</v>
      </c>
      <c r="B592" s="89" t="s">
        <v>813</v>
      </c>
      <c r="C592" s="90"/>
      <c r="D592" s="69">
        <v>7690</v>
      </c>
    </row>
    <row r="593" spans="1:4" ht="18" customHeight="1" x14ac:dyDescent="0.25">
      <c r="A593" s="92"/>
      <c r="B593" s="68" t="s">
        <v>53</v>
      </c>
      <c r="C593" s="66" t="s">
        <v>54</v>
      </c>
      <c r="D593" s="54">
        <v>248</v>
      </c>
    </row>
    <row r="594" spans="1:4" x14ac:dyDescent="0.25">
      <c r="A594" s="92"/>
      <c r="B594" s="68" t="s">
        <v>183</v>
      </c>
      <c r="C594" s="66" t="s">
        <v>184</v>
      </c>
      <c r="D594" s="67">
        <v>248</v>
      </c>
    </row>
    <row r="595" spans="1:4" x14ac:dyDescent="0.25">
      <c r="A595" s="92"/>
      <c r="B595" s="68" t="s">
        <v>88</v>
      </c>
      <c r="C595" s="66" t="s">
        <v>89</v>
      </c>
      <c r="D595" s="67">
        <v>248</v>
      </c>
    </row>
    <row r="596" spans="1:4" ht="15.75" x14ac:dyDescent="0.25">
      <c r="A596" s="92"/>
      <c r="B596" s="68" t="s">
        <v>114</v>
      </c>
      <c r="C596" s="66" t="s">
        <v>121</v>
      </c>
      <c r="D596" s="53">
        <v>322</v>
      </c>
    </row>
    <row r="597" spans="1:4" x14ac:dyDescent="0.25">
      <c r="A597" s="92"/>
      <c r="B597" s="68" t="s">
        <v>129</v>
      </c>
      <c r="C597" s="66" t="s">
        <v>130</v>
      </c>
      <c r="D597" s="67">
        <v>262</v>
      </c>
    </row>
    <row r="598" spans="1:4" x14ac:dyDescent="0.25">
      <c r="A598" s="92"/>
      <c r="B598" s="68" t="s">
        <v>109</v>
      </c>
      <c r="C598" s="66" t="s">
        <v>110</v>
      </c>
      <c r="D598" s="67">
        <v>525</v>
      </c>
    </row>
    <row r="599" spans="1:4" ht="15.75" x14ac:dyDescent="0.25">
      <c r="A599" s="92"/>
      <c r="B599" s="68" t="s">
        <v>163</v>
      </c>
      <c r="C599" s="66" t="s">
        <v>164</v>
      </c>
      <c r="D599" s="54">
        <v>248</v>
      </c>
    </row>
    <row r="600" spans="1:4" ht="15.75" x14ac:dyDescent="0.25">
      <c r="A600" s="92"/>
      <c r="B600" s="68" t="s">
        <v>205</v>
      </c>
      <c r="C600" s="66" t="s">
        <v>206</v>
      </c>
      <c r="D600" s="54">
        <v>383</v>
      </c>
    </row>
    <row r="601" spans="1:4" ht="30" x14ac:dyDescent="0.25">
      <c r="A601" s="92"/>
      <c r="B601" s="68" t="s">
        <v>154</v>
      </c>
      <c r="C601" s="66" t="s">
        <v>155</v>
      </c>
      <c r="D601" s="54">
        <v>265</v>
      </c>
    </row>
    <row r="602" spans="1:4" x14ac:dyDescent="0.25">
      <c r="A602" s="92"/>
      <c r="B602" s="68" t="s">
        <v>812</v>
      </c>
      <c r="C602" s="66"/>
      <c r="D602" s="68"/>
    </row>
    <row r="603" spans="1:4" x14ac:dyDescent="0.25">
      <c r="A603" s="92"/>
      <c r="B603" s="68" t="s">
        <v>579</v>
      </c>
      <c r="C603" s="66" t="s">
        <v>580</v>
      </c>
      <c r="D603" s="67">
        <v>376</v>
      </c>
    </row>
    <row r="604" spans="1:4" x14ac:dyDescent="0.25">
      <c r="A604" s="92"/>
      <c r="B604" s="68" t="s">
        <v>587</v>
      </c>
      <c r="C604" s="66" t="s">
        <v>588</v>
      </c>
      <c r="D604" s="67">
        <v>268</v>
      </c>
    </row>
    <row r="605" spans="1:4" x14ac:dyDescent="0.25">
      <c r="A605" s="92"/>
      <c r="B605" s="68" t="s">
        <v>441</v>
      </c>
      <c r="C605" s="66" t="s">
        <v>442</v>
      </c>
      <c r="D605" s="67">
        <v>376</v>
      </c>
    </row>
    <row r="606" spans="1:4" x14ac:dyDescent="0.25">
      <c r="A606" s="92"/>
      <c r="B606" s="68" t="s">
        <v>437</v>
      </c>
      <c r="C606" s="66" t="s">
        <v>438</v>
      </c>
      <c r="D606" s="67">
        <v>376</v>
      </c>
    </row>
    <row r="607" spans="1:4" x14ac:dyDescent="0.25">
      <c r="A607" s="92"/>
      <c r="B607" s="68" t="s">
        <v>431</v>
      </c>
      <c r="C607" s="66" t="s">
        <v>432</v>
      </c>
      <c r="D607" s="67">
        <v>376</v>
      </c>
    </row>
    <row r="608" spans="1:4" x14ac:dyDescent="0.25">
      <c r="A608" s="92"/>
      <c r="B608" s="68" t="s">
        <v>421</v>
      </c>
      <c r="C608" s="66" t="s">
        <v>422</v>
      </c>
      <c r="D608" s="67">
        <v>376</v>
      </c>
    </row>
    <row r="609" spans="1:4" x14ac:dyDescent="0.25">
      <c r="A609" s="92"/>
      <c r="B609" s="68" t="s">
        <v>461</v>
      </c>
      <c r="C609" s="66" t="s">
        <v>462</v>
      </c>
      <c r="D609" s="67">
        <v>376</v>
      </c>
    </row>
    <row r="610" spans="1:4" x14ac:dyDescent="0.25">
      <c r="A610" s="92"/>
      <c r="B610" s="68" t="s">
        <v>429</v>
      </c>
      <c r="C610" s="66" t="s">
        <v>430</v>
      </c>
      <c r="D610" s="67">
        <v>376</v>
      </c>
    </row>
    <row r="611" spans="1:4" x14ac:dyDescent="0.25">
      <c r="A611" s="92"/>
      <c r="B611" s="68" t="s">
        <v>427</v>
      </c>
      <c r="C611" s="66" t="s">
        <v>428</v>
      </c>
      <c r="D611" s="67">
        <v>376</v>
      </c>
    </row>
    <row r="612" spans="1:4" x14ac:dyDescent="0.25">
      <c r="A612" s="92"/>
      <c r="B612" s="68" t="s">
        <v>445</v>
      </c>
      <c r="C612" s="66" t="s">
        <v>446</v>
      </c>
      <c r="D612" s="67">
        <v>376</v>
      </c>
    </row>
    <row r="613" spans="1:4" x14ac:dyDescent="0.25">
      <c r="A613" s="92"/>
      <c r="B613" s="68" t="s">
        <v>439</v>
      </c>
      <c r="C613" s="66" t="s">
        <v>440</v>
      </c>
      <c r="D613" s="67">
        <v>376</v>
      </c>
    </row>
    <row r="614" spans="1:4" x14ac:dyDescent="0.25">
      <c r="A614" s="92"/>
      <c r="B614" s="68" t="s">
        <v>400</v>
      </c>
      <c r="C614" s="66" t="s">
        <v>401</v>
      </c>
      <c r="D614" s="67">
        <v>203</v>
      </c>
    </row>
    <row r="615" spans="1:4" x14ac:dyDescent="0.25">
      <c r="A615" s="92"/>
      <c r="B615" s="68" t="s">
        <v>402</v>
      </c>
      <c r="C615" s="66" t="s">
        <v>403</v>
      </c>
      <c r="D615" s="67">
        <v>262</v>
      </c>
    </row>
    <row r="616" spans="1:4" ht="30" x14ac:dyDescent="0.25">
      <c r="A616" s="93"/>
      <c r="B616" s="68" t="s">
        <v>683</v>
      </c>
      <c r="C616" s="66" t="s">
        <v>684</v>
      </c>
      <c r="D616" s="67">
        <v>448</v>
      </c>
    </row>
    <row r="617" spans="1:4" x14ac:dyDescent="0.25">
      <c r="A617" s="50"/>
      <c r="B617" s="68"/>
      <c r="C617" s="66"/>
      <c r="D617" s="68"/>
    </row>
    <row r="618" spans="1:4" ht="48" customHeight="1" x14ac:dyDescent="0.25">
      <c r="A618" s="91">
        <v>318</v>
      </c>
      <c r="B618" s="89" t="s">
        <v>814</v>
      </c>
      <c r="C618" s="90"/>
      <c r="D618" s="69">
        <v>8830</v>
      </c>
    </row>
    <row r="619" spans="1:4" ht="19.5" customHeight="1" x14ac:dyDescent="0.25">
      <c r="A619" s="92"/>
      <c r="B619" s="68" t="s">
        <v>53</v>
      </c>
      <c r="C619" s="66" t="s">
        <v>54</v>
      </c>
      <c r="D619" s="54">
        <v>248</v>
      </c>
    </row>
    <row r="620" spans="1:4" x14ac:dyDescent="0.25">
      <c r="A620" s="92"/>
      <c r="B620" s="68" t="s">
        <v>79</v>
      </c>
      <c r="C620" s="66" t="s">
        <v>80</v>
      </c>
      <c r="D620" s="67">
        <v>264</v>
      </c>
    </row>
    <row r="621" spans="1:4" x14ac:dyDescent="0.25">
      <c r="A621" s="92"/>
      <c r="B621" s="68" t="s">
        <v>183</v>
      </c>
      <c r="C621" s="66" t="s">
        <v>184</v>
      </c>
      <c r="D621" s="67">
        <v>248</v>
      </c>
    </row>
    <row r="622" spans="1:4" x14ac:dyDescent="0.25">
      <c r="A622" s="92"/>
      <c r="B622" s="68" t="s">
        <v>88</v>
      </c>
      <c r="C622" s="66" t="s">
        <v>89</v>
      </c>
      <c r="D622" s="67">
        <v>248</v>
      </c>
    </row>
    <row r="623" spans="1:4" ht="15.75" x14ac:dyDescent="0.25">
      <c r="A623" s="92"/>
      <c r="B623" s="68" t="s">
        <v>114</v>
      </c>
      <c r="C623" s="66" t="s">
        <v>121</v>
      </c>
      <c r="D623" s="53">
        <v>322</v>
      </c>
    </row>
    <row r="624" spans="1:4" x14ac:dyDescent="0.25">
      <c r="A624" s="92"/>
      <c r="B624" s="68" t="s">
        <v>129</v>
      </c>
      <c r="C624" s="66" t="s">
        <v>130</v>
      </c>
      <c r="D624" s="67">
        <v>262</v>
      </c>
    </row>
    <row r="625" spans="1:4" x14ac:dyDescent="0.25">
      <c r="A625" s="92"/>
      <c r="B625" s="68" t="s">
        <v>109</v>
      </c>
      <c r="C625" s="66" t="s">
        <v>110</v>
      </c>
      <c r="D625" s="67">
        <v>525</v>
      </c>
    </row>
    <row r="626" spans="1:4" ht="15.75" x14ac:dyDescent="0.25">
      <c r="A626" s="92"/>
      <c r="B626" s="68" t="s">
        <v>163</v>
      </c>
      <c r="C626" s="66" t="s">
        <v>164</v>
      </c>
      <c r="D626" s="54">
        <v>248</v>
      </c>
    </row>
    <row r="627" spans="1:4" ht="30" x14ac:dyDescent="0.25">
      <c r="A627" s="92"/>
      <c r="B627" s="68" t="s">
        <v>154</v>
      </c>
      <c r="C627" s="66" t="s">
        <v>155</v>
      </c>
      <c r="D627" s="54">
        <v>265</v>
      </c>
    </row>
    <row r="628" spans="1:4" ht="15.75" x14ac:dyDescent="0.25">
      <c r="A628" s="92"/>
      <c r="B628" s="68" t="s">
        <v>205</v>
      </c>
      <c r="C628" s="66" t="s">
        <v>206</v>
      </c>
      <c r="D628" s="54">
        <v>383</v>
      </c>
    </row>
    <row r="629" spans="1:4" x14ac:dyDescent="0.25">
      <c r="A629" s="92"/>
      <c r="B629" s="68" t="s">
        <v>812</v>
      </c>
      <c r="C629" s="66"/>
      <c r="D629" s="68"/>
    </row>
    <row r="630" spans="1:4" x14ac:dyDescent="0.25">
      <c r="A630" s="92"/>
      <c r="B630" s="68" t="s">
        <v>579</v>
      </c>
      <c r="C630" s="66" t="s">
        <v>580</v>
      </c>
      <c r="D630" s="67">
        <v>376</v>
      </c>
    </row>
    <row r="631" spans="1:4" x14ac:dyDescent="0.25">
      <c r="A631" s="92"/>
      <c r="B631" s="68" t="s">
        <v>587</v>
      </c>
      <c r="C631" s="66" t="s">
        <v>588</v>
      </c>
      <c r="D631" s="67">
        <v>268</v>
      </c>
    </row>
    <row r="632" spans="1:4" x14ac:dyDescent="0.25">
      <c r="A632" s="92"/>
      <c r="B632" s="68" t="s">
        <v>441</v>
      </c>
      <c r="C632" s="66" t="s">
        <v>442</v>
      </c>
      <c r="D632" s="67">
        <v>376</v>
      </c>
    </row>
    <row r="633" spans="1:4" x14ac:dyDescent="0.25">
      <c r="A633" s="92"/>
      <c r="B633" s="68" t="s">
        <v>437</v>
      </c>
      <c r="C633" s="66" t="s">
        <v>438</v>
      </c>
      <c r="D633" s="67">
        <v>376</v>
      </c>
    </row>
    <row r="634" spans="1:4" x14ac:dyDescent="0.25">
      <c r="A634" s="92"/>
      <c r="B634" s="68" t="s">
        <v>431</v>
      </c>
      <c r="C634" s="66" t="s">
        <v>432</v>
      </c>
      <c r="D634" s="67">
        <v>376</v>
      </c>
    </row>
    <row r="635" spans="1:4" x14ac:dyDescent="0.25">
      <c r="A635" s="92"/>
      <c r="B635" s="68" t="s">
        <v>421</v>
      </c>
      <c r="C635" s="66" t="s">
        <v>422</v>
      </c>
      <c r="D635" s="67">
        <v>376</v>
      </c>
    </row>
    <row r="636" spans="1:4" x14ac:dyDescent="0.25">
      <c r="A636" s="92"/>
      <c r="B636" s="68" t="s">
        <v>461</v>
      </c>
      <c r="C636" s="66" t="s">
        <v>462</v>
      </c>
      <c r="D636" s="67">
        <v>376</v>
      </c>
    </row>
    <row r="637" spans="1:4" x14ac:dyDescent="0.25">
      <c r="A637" s="92"/>
      <c r="B637" s="68" t="s">
        <v>429</v>
      </c>
      <c r="C637" s="66" t="s">
        <v>430</v>
      </c>
      <c r="D637" s="67">
        <v>376</v>
      </c>
    </row>
    <row r="638" spans="1:4" x14ac:dyDescent="0.25">
      <c r="A638" s="92"/>
      <c r="B638" s="68" t="s">
        <v>427</v>
      </c>
      <c r="C638" s="66" t="s">
        <v>428</v>
      </c>
      <c r="D638" s="67">
        <v>376</v>
      </c>
    </row>
    <row r="639" spans="1:4" x14ac:dyDescent="0.25">
      <c r="A639" s="92"/>
      <c r="B639" s="68" t="s">
        <v>445</v>
      </c>
      <c r="C639" s="66" t="s">
        <v>446</v>
      </c>
      <c r="D639" s="67">
        <v>376</v>
      </c>
    </row>
    <row r="640" spans="1:4" x14ac:dyDescent="0.25">
      <c r="A640" s="92"/>
      <c r="B640" s="68" t="s">
        <v>439</v>
      </c>
      <c r="C640" s="66" t="s">
        <v>440</v>
      </c>
      <c r="D640" s="67">
        <v>376</v>
      </c>
    </row>
    <row r="641" spans="1:4" x14ac:dyDescent="0.25">
      <c r="A641" s="92"/>
      <c r="B641" s="68" t="s">
        <v>400</v>
      </c>
      <c r="C641" s="66" t="s">
        <v>401</v>
      </c>
      <c r="D641" s="67">
        <v>203</v>
      </c>
    </row>
    <row r="642" spans="1:4" x14ac:dyDescent="0.25">
      <c r="A642" s="92"/>
      <c r="B642" s="68" t="s">
        <v>402</v>
      </c>
      <c r="C642" s="66" t="s">
        <v>403</v>
      </c>
      <c r="D642" s="67">
        <v>262</v>
      </c>
    </row>
    <row r="643" spans="1:4" x14ac:dyDescent="0.25">
      <c r="A643" s="92"/>
      <c r="B643" s="68" t="s">
        <v>373</v>
      </c>
      <c r="C643" s="66" t="s">
        <v>374</v>
      </c>
      <c r="D643" s="67">
        <v>1071</v>
      </c>
    </row>
    <row r="644" spans="1:4" x14ac:dyDescent="0.25">
      <c r="A644" s="93"/>
      <c r="B644" s="68" t="s">
        <v>675</v>
      </c>
      <c r="C644" s="66" t="s">
        <v>676</v>
      </c>
      <c r="D644" s="67">
        <v>253</v>
      </c>
    </row>
    <row r="645" spans="1:4" x14ac:dyDescent="0.25">
      <c r="A645" s="50"/>
      <c r="B645" s="68"/>
      <c r="C645" s="66"/>
      <c r="D645" s="68"/>
    </row>
    <row r="646" spans="1:4" ht="48" customHeight="1" x14ac:dyDescent="0.25">
      <c r="A646" s="91">
        <v>319</v>
      </c>
      <c r="B646" s="89" t="s">
        <v>815</v>
      </c>
      <c r="C646" s="90"/>
      <c r="D646" s="69">
        <v>9278</v>
      </c>
    </row>
    <row r="647" spans="1:4" ht="19.5" customHeight="1" x14ac:dyDescent="0.25">
      <c r="A647" s="92"/>
      <c r="B647" s="68" t="s">
        <v>53</v>
      </c>
      <c r="C647" s="66" t="s">
        <v>54</v>
      </c>
      <c r="D647" s="54">
        <v>248</v>
      </c>
    </row>
    <row r="648" spans="1:4" x14ac:dyDescent="0.25">
      <c r="A648" s="92"/>
      <c r="B648" s="68" t="s">
        <v>79</v>
      </c>
      <c r="C648" s="66" t="s">
        <v>80</v>
      </c>
      <c r="D648" s="67">
        <v>264</v>
      </c>
    </row>
    <row r="649" spans="1:4" x14ac:dyDescent="0.25">
      <c r="A649" s="92"/>
      <c r="B649" s="68" t="s">
        <v>183</v>
      </c>
      <c r="C649" s="66" t="s">
        <v>184</v>
      </c>
      <c r="D649" s="67">
        <v>248</v>
      </c>
    </row>
    <row r="650" spans="1:4" x14ac:dyDescent="0.25">
      <c r="A650" s="92"/>
      <c r="B650" s="68" t="s">
        <v>88</v>
      </c>
      <c r="C650" s="66" t="s">
        <v>89</v>
      </c>
      <c r="D650" s="67">
        <v>248</v>
      </c>
    </row>
    <row r="651" spans="1:4" ht="15.75" x14ac:dyDescent="0.25">
      <c r="A651" s="92"/>
      <c r="B651" s="68" t="s">
        <v>114</v>
      </c>
      <c r="C651" s="66" t="s">
        <v>121</v>
      </c>
      <c r="D651" s="53">
        <v>322</v>
      </c>
    </row>
    <row r="652" spans="1:4" x14ac:dyDescent="0.25">
      <c r="A652" s="92"/>
      <c r="B652" s="68" t="s">
        <v>129</v>
      </c>
      <c r="C652" s="66" t="s">
        <v>130</v>
      </c>
      <c r="D652" s="67">
        <v>262</v>
      </c>
    </row>
    <row r="653" spans="1:4" x14ac:dyDescent="0.25">
      <c r="A653" s="92"/>
      <c r="B653" s="68" t="s">
        <v>109</v>
      </c>
      <c r="C653" s="66" t="s">
        <v>110</v>
      </c>
      <c r="D653" s="67">
        <v>525</v>
      </c>
    </row>
    <row r="654" spans="1:4" ht="15.75" x14ac:dyDescent="0.25">
      <c r="A654" s="92"/>
      <c r="B654" s="68" t="s">
        <v>163</v>
      </c>
      <c r="C654" s="66" t="s">
        <v>164</v>
      </c>
      <c r="D654" s="54">
        <v>248</v>
      </c>
    </row>
    <row r="655" spans="1:4" ht="30" x14ac:dyDescent="0.25">
      <c r="A655" s="92"/>
      <c r="B655" s="68" t="s">
        <v>154</v>
      </c>
      <c r="C655" s="66" t="s">
        <v>155</v>
      </c>
      <c r="D655" s="54">
        <v>265</v>
      </c>
    </row>
    <row r="656" spans="1:4" ht="15.75" x14ac:dyDescent="0.25">
      <c r="A656" s="92"/>
      <c r="B656" s="68" t="s">
        <v>205</v>
      </c>
      <c r="C656" s="66" t="s">
        <v>206</v>
      </c>
      <c r="D656" s="54">
        <v>383</v>
      </c>
    </row>
    <row r="657" spans="1:4" x14ac:dyDescent="0.25">
      <c r="A657" s="92"/>
      <c r="B657" s="68" t="s">
        <v>812</v>
      </c>
      <c r="C657" s="66"/>
      <c r="D657" s="68"/>
    </row>
    <row r="658" spans="1:4" x14ac:dyDescent="0.25">
      <c r="A658" s="92"/>
      <c r="B658" s="68" t="s">
        <v>579</v>
      </c>
      <c r="C658" s="66" t="s">
        <v>580</v>
      </c>
      <c r="D658" s="67">
        <v>376</v>
      </c>
    </row>
    <row r="659" spans="1:4" x14ac:dyDescent="0.25">
      <c r="A659" s="92"/>
      <c r="B659" s="68" t="s">
        <v>587</v>
      </c>
      <c r="C659" s="66" t="s">
        <v>588</v>
      </c>
      <c r="D659" s="67">
        <v>268</v>
      </c>
    </row>
    <row r="660" spans="1:4" x14ac:dyDescent="0.25">
      <c r="A660" s="92"/>
      <c r="B660" s="68" t="s">
        <v>441</v>
      </c>
      <c r="C660" s="66" t="s">
        <v>442</v>
      </c>
      <c r="D660" s="67">
        <v>376</v>
      </c>
    </row>
    <row r="661" spans="1:4" x14ac:dyDescent="0.25">
      <c r="A661" s="92"/>
      <c r="B661" s="68" t="s">
        <v>437</v>
      </c>
      <c r="C661" s="66" t="s">
        <v>438</v>
      </c>
      <c r="D661" s="67">
        <v>376</v>
      </c>
    </row>
    <row r="662" spans="1:4" x14ac:dyDescent="0.25">
      <c r="A662" s="92"/>
      <c r="B662" s="68" t="s">
        <v>431</v>
      </c>
      <c r="C662" s="66" t="s">
        <v>432</v>
      </c>
      <c r="D662" s="67">
        <v>376</v>
      </c>
    </row>
    <row r="663" spans="1:4" x14ac:dyDescent="0.25">
      <c r="A663" s="92"/>
      <c r="B663" s="68" t="s">
        <v>421</v>
      </c>
      <c r="C663" s="66" t="s">
        <v>422</v>
      </c>
      <c r="D663" s="67">
        <v>376</v>
      </c>
    </row>
    <row r="664" spans="1:4" x14ac:dyDescent="0.25">
      <c r="A664" s="92"/>
      <c r="B664" s="68" t="s">
        <v>461</v>
      </c>
      <c r="C664" s="66" t="s">
        <v>462</v>
      </c>
      <c r="D664" s="67">
        <v>376</v>
      </c>
    </row>
    <row r="665" spans="1:4" x14ac:dyDescent="0.25">
      <c r="A665" s="92"/>
      <c r="B665" s="68" t="s">
        <v>429</v>
      </c>
      <c r="C665" s="66" t="s">
        <v>430</v>
      </c>
      <c r="D665" s="67">
        <v>376</v>
      </c>
    </row>
    <row r="666" spans="1:4" x14ac:dyDescent="0.25">
      <c r="A666" s="92"/>
      <c r="B666" s="68" t="s">
        <v>427</v>
      </c>
      <c r="C666" s="66" t="s">
        <v>428</v>
      </c>
      <c r="D666" s="67">
        <v>376</v>
      </c>
    </row>
    <row r="667" spans="1:4" x14ac:dyDescent="0.25">
      <c r="A667" s="92"/>
      <c r="B667" s="68" t="s">
        <v>445</v>
      </c>
      <c r="C667" s="66" t="s">
        <v>446</v>
      </c>
      <c r="D667" s="67">
        <v>376</v>
      </c>
    </row>
    <row r="668" spans="1:4" x14ac:dyDescent="0.25">
      <c r="A668" s="92"/>
      <c r="B668" s="68" t="s">
        <v>439</v>
      </c>
      <c r="C668" s="66" t="s">
        <v>440</v>
      </c>
      <c r="D668" s="67">
        <v>376</v>
      </c>
    </row>
    <row r="669" spans="1:4" x14ac:dyDescent="0.25">
      <c r="A669" s="92"/>
      <c r="B669" s="68" t="s">
        <v>400</v>
      </c>
      <c r="C669" s="66" t="s">
        <v>401</v>
      </c>
      <c r="D669" s="67">
        <v>203</v>
      </c>
    </row>
    <row r="670" spans="1:4" x14ac:dyDescent="0.25">
      <c r="A670" s="92"/>
      <c r="B670" s="68" t="s">
        <v>402</v>
      </c>
      <c r="C670" s="66" t="s">
        <v>403</v>
      </c>
      <c r="D670" s="67">
        <v>262</v>
      </c>
    </row>
    <row r="671" spans="1:4" x14ac:dyDescent="0.25">
      <c r="A671" s="92"/>
      <c r="B671" s="68" t="s">
        <v>373</v>
      </c>
      <c r="C671" s="66" t="s">
        <v>374</v>
      </c>
      <c r="D671" s="67">
        <v>1071</v>
      </c>
    </row>
    <row r="672" spans="1:4" x14ac:dyDescent="0.25">
      <c r="A672" s="92"/>
      <c r="B672" s="68" t="s">
        <v>675</v>
      </c>
      <c r="C672" s="66" t="s">
        <v>676</v>
      </c>
      <c r="D672" s="67">
        <v>253</v>
      </c>
    </row>
    <row r="673" spans="1:4" x14ac:dyDescent="0.25">
      <c r="A673" s="93"/>
      <c r="B673" s="68" t="s">
        <v>685</v>
      </c>
      <c r="C673" s="66" t="s">
        <v>686</v>
      </c>
      <c r="D673" s="67">
        <v>448</v>
      </c>
    </row>
    <row r="674" spans="1:4" x14ac:dyDescent="0.25">
      <c r="A674" s="50"/>
      <c r="B674" s="68"/>
      <c r="C674" s="66"/>
      <c r="D674" s="68"/>
    </row>
    <row r="675" spans="1:4" ht="24.75" customHeight="1" x14ac:dyDescent="0.25">
      <c r="A675" s="91">
        <v>320</v>
      </c>
      <c r="B675" s="89" t="s">
        <v>816</v>
      </c>
      <c r="C675" s="90"/>
      <c r="D675" s="67">
        <v>2037</v>
      </c>
    </row>
    <row r="676" spans="1:4" ht="15.75" x14ac:dyDescent="0.25">
      <c r="A676" s="92"/>
      <c r="B676" s="68" t="s">
        <v>771</v>
      </c>
      <c r="C676" s="66" t="s">
        <v>772</v>
      </c>
      <c r="D676" s="53">
        <v>663</v>
      </c>
    </row>
    <row r="677" spans="1:4" ht="15.75" x14ac:dyDescent="0.25">
      <c r="A677" s="92"/>
      <c r="B677" s="68" t="s">
        <v>163</v>
      </c>
      <c r="C677" s="66" t="s">
        <v>164</v>
      </c>
      <c r="D677" s="54">
        <v>248</v>
      </c>
    </row>
    <row r="678" spans="1:4" x14ac:dyDescent="0.25">
      <c r="A678" s="92"/>
      <c r="B678" s="68" t="s">
        <v>165</v>
      </c>
      <c r="C678" s="66" t="s">
        <v>166</v>
      </c>
      <c r="D678" s="67">
        <v>743</v>
      </c>
    </row>
    <row r="679" spans="1:4" ht="15.75" x14ac:dyDescent="0.25">
      <c r="A679" s="93"/>
      <c r="B679" s="68" t="s">
        <v>205</v>
      </c>
      <c r="C679" s="66" t="s">
        <v>206</v>
      </c>
      <c r="D679" s="54">
        <v>383</v>
      </c>
    </row>
    <row r="680" spans="1:4" x14ac:dyDescent="0.25">
      <c r="A680" s="50"/>
      <c r="B680" s="68"/>
      <c r="C680" s="66"/>
      <c r="D680" s="68"/>
    </row>
    <row r="681" spans="1:4" ht="22.5" customHeight="1" x14ac:dyDescent="0.25">
      <c r="A681" s="91">
        <v>321</v>
      </c>
      <c r="B681" s="89" t="s">
        <v>817</v>
      </c>
      <c r="C681" s="90"/>
      <c r="D681" s="69">
        <f>SUM(D682:D703)</f>
        <v>4110</v>
      </c>
    </row>
    <row r="682" spans="1:4" ht="15" customHeight="1" x14ac:dyDescent="0.25">
      <c r="A682" s="92"/>
      <c r="B682" s="68" t="s">
        <v>53</v>
      </c>
      <c r="C682" s="66" t="s">
        <v>54</v>
      </c>
      <c r="D682" s="54">
        <v>248</v>
      </c>
    </row>
    <row r="683" spans="1:4" x14ac:dyDescent="0.25">
      <c r="A683" s="92"/>
      <c r="B683" s="68" t="s">
        <v>183</v>
      </c>
      <c r="C683" s="66" t="s">
        <v>184</v>
      </c>
      <c r="D683" s="67">
        <v>248</v>
      </c>
    </row>
    <row r="684" spans="1:4" ht="15.75" x14ac:dyDescent="0.25">
      <c r="A684" s="92"/>
      <c r="B684" s="68" t="s">
        <v>163</v>
      </c>
      <c r="C684" s="66" t="s">
        <v>164</v>
      </c>
      <c r="D684" s="54">
        <v>248</v>
      </c>
    </row>
    <row r="685" spans="1:4" ht="30" x14ac:dyDescent="0.25">
      <c r="A685" s="92"/>
      <c r="B685" s="68" t="s">
        <v>154</v>
      </c>
      <c r="C685" s="66" t="s">
        <v>155</v>
      </c>
      <c r="D685" s="54">
        <v>265</v>
      </c>
    </row>
    <row r="686" spans="1:4" x14ac:dyDescent="0.25">
      <c r="A686" s="92"/>
      <c r="B686" s="68" t="s">
        <v>79</v>
      </c>
      <c r="C686" s="66" t="s">
        <v>80</v>
      </c>
      <c r="D686" s="67">
        <v>264</v>
      </c>
    </row>
    <row r="687" spans="1:4" ht="15.75" x14ac:dyDescent="0.25">
      <c r="A687" s="92"/>
      <c r="B687" s="68" t="s">
        <v>205</v>
      </c>
      <c r="C687" s="66" t="s">
        <v>206</v>
      </c>
      <c r="D687" s="54">
        <v>383</v>
      </c>
    </row>
    <row r="688" spans="1:4" ht="15.75" x14ac:dyDescent="0.25">
      <c r="A688" s="92"/>
      <c r="B688" s="68" t="s">
        <v>812</v>
      </c>
      <c r="C688" s="66"/>
      <c r="D688" s="54"/>
    </row>
    <row r="689" spans="1:4" x14ac:dyDescent="0.25">
      <c r="A689" s="92"/>
      <c r="B689" s="68" t="s">
        <v>541</v>
      </c>
      <c r="C689" s="66" t="s">
        <v>542</v>
      </c>
      <c r="D689" s="67">
        <v>340</v>
      </c>
    </row>
    <row r="690" spans="1:4" x14ac:dyDescent="0.25">
      <c r="A690" s="92"/>
      <c r="B690" s="68" t="s">
        <v>675</v>
      </c>
      <c r="C690" s="66" t="s">
        <v>676</v>
      </c>
      <c r="D690" s="67">
        <v>253</v>
      </c>
    </row>
    <row r="691" spans="1:4" hidden="1" x14ac:dyDescent="0.25">
      <c r="A691" s="92"/>
      <c r="B691" s="68" t="s">
        <v>228</v>
      </c>
      <c r="C691" s="66" t="s">
        <v>229</v>
      </c>
      <c r="D691" s="67"/>
    </row>
    <row r="692" spans="1:4" hidden="1" x14ac:dyDescent="0.25">
      <c r="A692" s="92"/>
      <c r="B692" s="68" t="s">
        <v>373</v>
      </c>
      <c r="C692" s="66" t="s">
        <v>374</v>
      </c>
      <c r="D692" s="67"/>
    </row>
    <row r="693" spans="1:4" hidden="1" x14ac:dyDescent="0.25">
      <c r="A693" s="92"/>
      <c r="B693" s="68" t="s">
        <v>301</v>
      </c>
      <c r="C693" s="66" t="s">
        <v>302</v>
      </c>
      <c r="D693" s="67"/>
    </row>
    <row r="694" spans="1:4" x14ac:dyDescent="0.25">
      <c r="A694" s="92"/>
      <c r="B694" s="68" t="s">
        <v>579</v>
      </c>
      <c r="C694" s="66" t="s">
        <v>580</v>
      </c>
      <c r="D694" s="67">
        <v>376</v>
      </c>
    </row>
    <row r="695" spans="1:4" x14ac:dyDescent="0.25">
      <c r="A695" s="92"/>
      <c r="B695" s="68" t="s">
        <v>587</v>
      </c>
      <c r="C695" s="66" t="s">
        <v>588</v>
      </c>
      <c r="D695" s="67">
        <v>268</v>
      </c>
    </row>
    <row r="696" spans="1:4" x14ac:dyDescent="0.25">
      <c r="A696" s="92"/>
      <c r="B696" s="68" t="s">
        <v>400</v>
      </c>
      <c r="C696" s="66" t="s">
        <v>401</v>
      </c>
      <c r="D696" s="67">
        <v>203</v>
      </c>
    </row>
    <row r="697" spans="1:4" x14ac:dyDescent="0.25">
      <c r="A697" s="92"/>
      <c r="B697" s="68" t="s">
        <v>402</v>
      </c>
      <c r="C697" s="66" t="s">
        <v>403</v>
      </c>
      <c r="D697" s="67">
        <v>262</v>
      </c>
    </row>
    <row r="698" spans="1:4" x14ac:dyDescent="0.25">
      <c r="A698" s="92"/>
      <c r="B698" s="68" t="s">
        <v>441</v>
      </c>
      <c r="C698" s="66" t="s">
        <v>442</v>
      </c>
      <c r="D698" s="67">
        <v>376</v>
      </c>
    </row>
    <row r="699" spans="1:4" x14ac:dyDescent="0.25">
      <c r="A699" s="92"/>
      <c r="B699" s="68" t="s">
        <v>437</v>
      </c>
      <c r="C699" s="66" t="s">
        <v>438</v>
      </c>
      <c r="D699" s="67">
        <v>376</v>
      </c>
    </row>
    <row r="700" spans="1:4" ht="15.75" hidden="1" x14ac:dyDescent="0.25">
      <c r="A700" s="92"/>
      <c r="B700" s="68" t="s">
        <v>639</v>
      </c>
      <c r="C700" s="66" t="s">
        <v>640</v>
      </c>
      <c r="D700" s="54"/>
    </row>
    <row r="701" spans="1:4" ht="15.75" hidden="1" x14ac:dyDescent="0.25">
      <c r="A701" s="92"/>
      <c r="B701" s="68" t="s">
        <v>503</v>
      </c>
      <c r="C701" s="66" t="s">
        <v>504</v>
      </c>
      <c r="D701" s="54"/>
    </row>
    <row r="702" spans="1:4" hidden="1" x14ac:dyDescent="0.25">
      <c r="A702" s="92"/>
      <c r="B702" s="68" t="s">
        <v>541</v>
      </c>
      <c r="C702" s="66" t="s">
        <v>542</v>
      </c>
      <c r="D702" s="67"/>
    </row>
    <row r="703" spans="1:4" ht="45" hidden="1" x14ac:dyDescent="0.25">
      <c r="A703" s="93"/>
      <c r="B703" s="68" t="s">
        <v>665</v>
      </c>
      <c r="C703" s="66" t="s">
        <v>666</v>
      </c>
      <c r="D703" s="67"/>
    </row>
    <row r="704" spans="1:4" x14ac:dyDescent="0.25">
      <c r="A704" s="50"/>
      <c r="B704" s="68"/>
      <c r="C704" s="66"/>
      <c r="D704" s="68"/>
    </row>
    <row r="705" spans="1:4" ht="22.5" customHeight="1" x14ac:dyDescent="0.25">
      <c r="A705" s="91">
        <v>322</v>
      </c>
      <c r="B705" s="89" t="s">
        <v>1005</v>
      </c>
      <c r="C705" s="90"/>
      <c r="D705" s="69">
        <f>SUM(D706:D724)</f>
        <v>3253</v>
      </c>
    </row>
    <row r="706" spans="1:4" ht="15" customHeight="1" x14ac:dyDescent="0.25">
      <c r="A706" s="92"/>
      <c r="B706" s="68" t="s">
        <v>53</v>
      </c>
      <c r="C706" s="66" t="s">
        <v>54</v>
      </c>
      <c r="D706" s="54">
        <v>248</v>
      </c>
    </row>
    <row r="707" spans="1:4" x14ac:dyDescent="0.25">
      <c r="A707" s="92"/>
      <c r="B707" s="68" t="s">
        <v>183</v>
      </c>
      <c r="C707" s="66" t="s">
        <v>184</v>
      </c>
      <c r="D707" s="67">
        <v>248</v>
      </c>
    </row>
    <row r="708" spans="1:4" ht="15.75" x14ac:dyDescent="0.25">
      <c r="A708" s="92"/>
      <c r="B708" s="68" t="s">
        <v>163</v>
      </c>
      <c r="C708" s="66" t="s">
        <v>164</v>
      </c>
      <c r="D708" s="54">
        <v>248</v>
      </c>
    </row>
    <row r="709" spans="1:4" ht="30" x14ac:dyDescent="0.25">
      <c r="A709" s="92"/>
      <c r="B709" s="68" t="s">
        <v>154</v>
      </c>
      <c r="C709" s="66" t="s">
        <v>155</v>
      </c>
      <c r="D709" s="54">
        <v>265</v>
      </c>
    </row>
    <row r="710" spans="1:4" ht="15.75" x14ac:dyDescent="0.25">
      <c r="A710" s="92"/>
      <c r="B710" s="68" t="s">
        <v>205</v>
      </c>
      <c r="C710" s="66" t="s">
        <v>206</v>
      </c>
      <c r="D710" s="54">
        <v>383</v>
      </c>
    </row>
    <row r="711" spans="1:4" ht="15.75" x14ac:dyDescent="0.25">
      <c r="A711" s="92"/>
      <c r="B711" s="68" t="s">
        <v>812</v>
      </c>
      <c r="C711" s="66"/>
      <c r="D711" s="54"/>
    </row>
    <row r="712" spans="1:4" hidden="1" x14ac:dyDescent="0.25">
      <c r="A712" s="92"/>
      <c r="B712" s="68" t="s">
        <v>228</v>
      </c>
      <c r="C712" s="66" t="s">
        <v>229</v>
      </c>
      <c r="D712" s="67"/>
    </row>
    <row r="713" spans="1:4" hidden="1" x14ac:dyDescent="0.25">
      <c r="A713" s="92"/>
      <c r="B713" s="68" t="s">
        <v>373</v>
      </c>
      <c r="C713" s="66" t="s">
        <v>374</v>
      </c>
      <c r="D713" s="67"/>
    </row>
    <row r="714" spans="1:4" hidden="1" x14ac:dyDescent="0.25">
      <c r="A714" s="92"/>
      <c r="B714" s="68" t="s">
        <v>301</v>
      </c>
      <c r="C714" s="66" t="s">
        <v>302</v>
      </c>
      <c r="D714" s="67"/>
    </row>
    <row r="715" spans="1:4" x14ac:dyDescent="0.25">
      <c r="A715" s="92"/>
      <c r="B715" s="68" t="s">
        <v>579</v>
      </c>
      <c r="C715" s="66" t="s">
        <v>580</v>
      </c>
      <c r="D715" s="67">
        <v>376</v>
      </c>
    </row>
    <row r="716" spans="1:4" x14ac:dyDescent="0.25">
      <c r="A716" s="92"/>
      <c r="B716" s="68" t="s">
        <v>587</v>
      </c>
      <c r="C716" s="66" t="s">
        <v>588</v>
      </c>
      <c r="D716" s="67">
        <v>268</v>
      </c>
    </row>
    <row r="717" spans="1:4" x14ac:dyDescent="0.25">
      <c r="A717" s="92"/>
      <c r="B717" s="68" t="s">
        <v>400</v>
      </c>
      <c r="C717" s="66" t="s">
        <v>401</v>
      </c>
      <c r="D717" s="67">
        <v>203</v>
      </c>
    </row>
    <row r="718" spans="1:4" x14ac:dyDescent="0.25">
      <c r="A718" s="92"/>
      <c r="B718" s="68" t="s">
        <v>402</v>
      </c>
      <c r="C718" s="66" t="s">
        <v>403</v>
      </c>
      <c r="D718" s="67">
        <v>262</v>
      </c>
    </row>
    <row r="719" spans="1:4" x14ac:dyDescent="0.25">
      <c r="A719" s="92"/>
      <c r="B719" s="68" t="s">
        <v>441</v>
      </c>
      <c r="C719" s="66" t="s">
        <v>442</v>
      </c>
      <c r="D719" s="67">
        <v>376</v>
      </c>
    </row>
    <row r="720" spans="1:4" x14ac:dyDescent="0.25">
      <c r="A720" s="92"/>
      <c r="B720" s="68" t="s">
        <v>437</v>
      </c>
      <c r="C720" s="66" t="s">
        <v>438</v>
      </c>
      <c r="D720" s="67">
        <v>376</v>
      </c>
    </row>
    <row r="721" spans="1:4" ht="15.75" hidden="1" x14ac:dyDescent="0.25">
      <c r="A721" s="92"/>
      <c r="B721" s="68" t="s">
        <v>639</v>
      </c>
      <c r="C721" s="66" t="s">
        <v>640</v>
      </c>
      <c r="D721" s="54"/>
    </row>
    <row r="722" spans="1:4" ht="15.75" hidden="1" x14ac:dyDescent="0.25">
      <c r="A722" s="92"/>
      <c r="B722" s="68" t="s">
        <v>503</v>
      </c>
      <c r="C722" s="66" t="s">
        <v>504</v>
      </c>
      <c r="D722" s="54"/>
    </row>
    <row r="723" spans="1:4" hidden="1" x14ac:dyDescent="0.25">
      <c r="A723" s="92"/>
      <c r="B723" s="68" t="s">
        <v>541</v>
      </c>
      <c r="C723" s="66" t="s">
        <v>542</v>
      </c>
      <c r="D723" s="67"/>
    </row>
    <row r="724" spans="1:4" ht="45" hidden="1" x14ac:dyDescent="0.25">
      <c r="A724" s="93"/>
      <c r="B724" s="68" t="s">
        <v>665</v>
      </c>
      <c r="C724" s="66" t="s">
        <v>666</v>
      </c>
      <c r="D724" s="67"/>
    </row>
    <row r="725" spans="1:4" x14ac:dyDescent="0.25">
      <c r="A725" s="50"/>
      <c r="B725" s="68"/>
      <c r="C725" s="66"/>
      <c r="D725" s="68"/>
    </row>
    <row r="726" spans="1:4" ht="48.75" customHeight="1" x14ac:dyDescent="0.25">
      <c r="A726" s="91">
        <v>323</v>
      </c>
      <c r="B726" s="94" t="s">
        <v>818</v>
      </c>
      <c r="C726" s="94"/>
      <c r="D726" s="69">
        <v>2036</v>
      </c>
    </row>
    <row r="727" spans="1:4" ht="18.75" customHeight="1" x14ac:dyDescent="0.25">
      <c r="A727" s="92"/>
      <c r="B727" s="68" t="s">
        <v>53</v>
      </c>
      <c r="C727" s="66" t="s">
        <v>54</v>
      </c>
      <c r="D727" s="54">
        <v>248</v>
      </c>
    </row>
    <row r="728" spans="1:4" x14ac:dyDescent="0.25">
      <c r="A728" s="92"/>
      <c r="B728" s="68" t="s">
        <v>183</v>
      </c>
      <c r="C728" s="66" t="s">
        <v>184</v>
      </c>
      <c r="D728" s="67">
        <v>248</v>
      </c>
    </row>
    <row r="729" spans="1:4" ht="15.75" x14ac:dyDescent="0.25">
      <c r="A729" s="92"/>
      <c r="B729" s="68" t="s">
        <v>163</v>
      </c>
      <c r="C729" s="66" t="s">
        <v>164</v>
      </c>
      <c r="D729" s="54">
        <v>248</v>
      </c>
    </row>
    <row r="730" spans="1:4" ht="30" x14ac:dyDescent="0.25">
      <c r="A730" s="92"/>
      <c r="B730" s="68" t="s">
        <v>154</v>
      </c>
      <c r="C730" s="66" t="s">
        <v>155</v>
      </c>
      <c r="D730" s="54">
        <v>265</v>
      </c>
    </row>
    <row r="731" spans="1:4" x14ac:dyDescent="0.25">
      <c r="A731" s="92"/>
      <c r="B731" s="68" t="s">
        <v>579</v>
      </c>
      <c r="C731" s="66" t="s">
        <v>580</v>
      </c>
      <c r="D731" s="67">
        <v>376</v>
      </c>
    </row>
    <row r="732" spans="1:4" x14ac:dyDescent="0.25">
      <c r="A732" s="92"/>
      <c r="B732" s="68" t="s">
        <v>587</v>
      </c>
      <c r="C732" s="66" t="s">
        <v>588</v>
      </c>
      <c r="D732" s="67">
        <v>268</v>
      </c>
    </row>
    <row r="733" spans="1:4" ht="15.75" x14ac:dyDescent="0.25">
      <c r="A733" s="93"/>
      <c r="B733" s="68" t="s">
        <v>205</v>
      </c>
      <c r="C733" s="66" t="s">
        <v>206</v>
      </c>
      <c r="D733" s="54">
        <v>383</v>
      </c>
    </row>
    <row r="734" spans="1:4" x14ac:dyDescent="0.25">
      <c r="A734" s="50"/>
      <c r="B734" s="68"/>
      <c r="C734" s="66"/>
      <c r="D734" s="68"/>
    </row>
    <row r="735" spans="1:4" ht="50.25" customHeight="1" x14ac:dyDescent="0.25">
      <c r="A735" s="91">
        <v>324</v>
      </c>
      <c r="B735" s="89" t="s">
        <v>819</v>
      </c>
      <c r="C735" s="90"/>
      <c r="D735" s="69">
        <v>2640</v>
      </c>
    </row>
    <row r="736" spans="1:4" ht="23.25" customHeight="1" x14ac:dyDescent="0.25">
      <c r="A736" s="92"/>
      <c r="B736" s="68" t="s">
        <v>53</v>
      </c>
      <c r="C736" s="66" t="s">
        <v>54</v>
      </c>
      <c r="D736" s="54">
        <v>248</v>
      </c>
    </row>
    <row r="737" spans="1:4" x14ac:dyDescent="0.25">
      <c r="A737" s="92"/>
      <c r="B737" s="68" t="s">
        <v>183</v>
      </c>
      <c r="C737" s="66" t="s">
        <v>184</v>
      </c>
      <c r="D737" s="67">
        <v>248</v>
      </c>
    </row>
    <row r="738" spans="1:4" ht="15.75" x14ac:dyDescent="0.25">
      <c r="A738" s="92"/>
      <c r="B738" s="68" t="s">
        <v>163</v>
      </c>
      <c r="C738" s="66" t="s">
        <v>164</v>
      </c>
      <c r="D738" s="54">
        <v>248</v>
      </c>
    </row>
    <row r="739" spans="1:4" ht="30" x14ac:dyDescent="0.25">
      <c r="A739" s="92"/>
      <c r="B739" s="68" t="s">
        <v>154</v>
      </c>
      <c r="C739" s="66" t="s">
        <v>155</v>
      </c>
      <c r="D739" s="54">
        <v>265</v>
      </c>
    </row>
    <row r="740" spans="1:4" ht="30" x14ac:dyDescent="0.25">
      <c r="A740" s="92"/>
      <c r="B740" s="68" t="s">
        <v>79</v>
      </c>
      <c r="C740" s="66" t="s">
        <v>80</v>
      </c>
      <c r="D740" s="67">
        <v>264</v>
      </c>
    </row>
    <row r="741" spans="1:4" x14ac:dyDescent="0.25">
      <c r="A741" s="92"/>
      <c r="B741" s="68" t="s">
        <v>579</v>
      </c>
      <c r="C741" s="66" t="s">
        <v>580</v>
      </c>
      <c r="D741" s="67">
        <v>376</v>
      </c>
    </row>
    <row r="742" spans="1:4" x14ac:dyDescent="0.25">
      <c r="A742" s="92"/>
      <c r="B742" s="68" t="s">
        <v>587</v>
      </c>
      <c r="C742" s="66" t="s">
        <v>588</v>
      </c>
      <c r="D742" s="67">
        <v>268</v>
      </c>
    </row>
    <row r="743" spans="1:4" x14ac:dyDescent="0.25">
      <c r="A743" s="92"/>
      <c r="B743" s="68" t="s">
        <v>541</v>
      </c>
      <c r="C743" s="66" t="s">
        <v>542</v>
      </c>
      <c r="D743" s="67">
        <v>340</v>
      </c>
    </row>
    <row r="744" spans="1:4" ht="15.75" x14ac:dyDescent="0.25">
      <c r="A744" s="93"/>
      <c r="B744" s="68" t="s">
        <v>205</v>
      </c>
      <c r="C744" s="66" t="s">
        <v>206</v>
      </c>
      <c r="D744" s="54">
        <v>383</v>
      </c>
    </row>
  </sheetData>
  <mergeCells count="76">
    <mergeCell ref="A705:A724"/>
    <mergeCell ref="B705:C705"/>
    <mergeCell ref="A6:D6"/>
    <mergeCell ref="B735:C735"/>
    <mergeCell ref="A726:A733"/>
    <mergeCell ref="A735:A744"/>
    <mergeCell ref="A618:A644"/>
    <mergeCell ref="A646:A673"/>
    <mergeCell ref="A675:A679"/>
    <mergeCell ref="A681:A703"/>
    <mergeCell ref="B675:C675"/>
    <mergeCell ref="B681:C681"/>
    <mergeCell ref="B726:C726"/>
    <mergeCell ref="A451:A460"/>
    <mergeCell ref="A462:A467"/>
    <mergeCell ref="A469:A475"/>
    <mergeCell ref="A477:A485"/>
    <mergeCell ref="A487:A496"/>
    <mergeCell ref="A498:A503"/>
    <mergeCell ref="A505:A516"/>
    <mergeCell ref="A518:A529"/>
    <mergeCell ref="A531:A548"/>
    <mergeCell ref="A550:A559"/>
    <mergeCell ref="A561:A565"/>
    <mergeCell ref="A567:A590"/>
    <mergeCell ref="A592:A616"/>
    <mergeCell ref="B561:C561"/>
    <mergeCell ref="B567:C567"/>
    <mergeCell ref="B592:C592"/>
    <mergeCell ref="B618:C618"/>
    <mergeCell ref="B646:C646"/>
    <mergeCell ref="B498:C498"/>
    <mergeCell ref="B505:C505"/>
    <mergeCell ref="B518:C518"/>
    <mergeCell ref="B531:C531"/>
    <mergeCell ref="B550:C550"/>
    <mergeCell ref="B451:C451"/>
    <mergeCell ref="B462:C462"/>
    <mergeCell ref="B469:C469"/>
    <mergeCell ref="B477:C477"/>
    <mergeCell ref="B487:C487"/>
    <mergeCell ref="B411:D411"/>
    <mergeCell ref="B417:C417"/>
    <mergeCell ref="B426:C426"/>
    <mergeCell ref="B433:C433"/>
    <mergeCell ref="B441:C441"/>
    <mergeCell ref="B207:D207"/>
    <mergeCell ref="B215:D215"/>
    <mergeCell ref="B356:D356"/>
    <mergeCell ref="B399:D399"/>
    <mergeCell ref="B404:D404"/>
    <mergeCell ref="B100:D100"/>
    <mergeCell ref="B103:D103"/>
    <mergeCell ref="B105:D105"/>
    <mergeCell ref="B131:D131"/>
    <mergeCell ref="B194:D194"/>
    <mergeCell ref="B79:D79"/>
    <mergeCell ref="B84:D84"/>
    <mergeCell ref="B89:D89"/>
    <mergeCell ref="B93:D93"/>
    <mergeCell ref="B98:D98"/>
    <mergeCell ref="B54:D54"/>
    <mergeCell ref="B59:D59"/>
    <mergeCell ref="B63:D63"/>
    <mergeCell ref="B68:D68"/>
    <mergeCell ref="B73:D73"/>
    <mergeCell ref="B31:D31"/>
    <mergeCell ref="B36:D36"/>
    <mergeCell ref="B41:D41"/>
    <mergeCell ref="B46:D46"/>
    <mergeCell ref="B49:D49"/>
    <mergeCell ref="A7:D7"/>
    <mergeCell ref="B11:D11"/>
    <mergeCell ref="B16:D16"/>
    <mergeCell ref="B21:D21"/>
    <mergeCell ref="B26:D26"/>
  </mergeCells>
  <pageMargins left="0.51181102362204722" right="0.31496062992125984" top="0.15748031496062992" bottom="0" header="0.31496062992125984" footer="0.31496062992125984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ФОТ осн перс</vt:lpstr>
      <vt:lpstr>мат запасы</vt:lpstr>
      <vt:lpstr>амортиз</vt:lpstr>
      <vt:lpstr>накладные </vt:lpstr>
      <vt:lpstr>параклиника</vt:lpstr>
      <vt:lpstr>абборт</vt:lpstr>
      <vt:lpstr>Рсчет плат</vt:lpstr>
      <vt:lpstr>'Рсчет плат'!Заголовки_для_печати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2024-12-27T11:07:42Z</cp:lastPrinted>
  <dcterms:created xsi:type="dcterms:W3CDTF">2024-11-27T11:52:38Z</dcterms:created>
  <dcterms:modified xsi:type="dcterms:W3CDTF">2025-01-13T08:05:33Z</dcterms:modified>
</cp:coreProperties>
</file>